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SUFhBtMhMQq7OUg26nSX4jdx/7lWbO68FL8pF3mIJyFDKh1EoDxzkRZgFIYbEcdhziFyqoUogttcwFlGMMQnhQ==" workbookSaltValue="hK2NTvgjisRBe2T7Lg9mpg==" workbookSpinCount="100000" lockStructure="1"/>
  <bookViews>
    <workbookView xWindow="-120" yWindow="-120" windowWidth="19425" windowHeight="11025"/>
  </bookViews>
  <sheets>
    <sheet name="Passet" sheetId="1" r:id="rId1"/>
    <sheet name="Data" sheetId="2" state="hidden" r:id="rId2"/>
  </sheets>
  <calcPr calcId="152511"/>
</workbook>
</file>

<file path=xl/calcChain.xml><?xml version="1.0" encoding="utf-8"?>
<calcChain xmlns="http://schemas.openxmlformats.org/spreadsheetml/2006/main">
  <c r="B262" i="1" l="1"/>
  <c r="B263" i="1"/>
  <c r="B264" i="1"/>
  <c r="B254" i="1"/>
  <c r="B255" i="1"/>
  <c r="B256" i="1"/>
  <c r="B229" i="1"/>
  <c r="B230" i="1"/>
  <c r="B231" i="1"/>
  <c r="B221" i="1"/>
  <c r="B222" i="1"/>
  <c r="B223" i="1"/>
  <c r="B198" i="1"/>
  <c r="B199" i="1"/>
  <c r="B200" i="1"/>
  <c r="B190" i="1"/>
  <c r="B191" i="1"/>
  <c r="B192" i="1"/>
  <c r="B186" i="1"/>
  <c r="B187" i="1"/>
  <c r="B188" i="1"/>
  <c r="B182" i="1"/>
  <c r="B183" i="1"/>
  <c r="B184" i="1"/>
  <c r="B150" i="1"/>
  <c r="B151" i="1"/>
  <c r="B152" i="1"/>
  <c r="B146" i="1"/>
  <c r="B147" i="1"/>
  <c r="B148" i="1"/>
  <c r="B74" i="1"/>
  <c r="B75" i="1"/>
  <c r="B76" i="1"/>
  <c r="B58" i="1"/>
  <c r="B59" i="1"/>
  <c r="B60" i="1"/>
  <c r="B54" i="1" l="1"/>
  <c r="B55" i="1"/>
  <c r="B56" i="1"/>
  <c r="B46" i="1" l="1"/>
  <c r="B47" i="1"/>
  <c r="B48" i="1"/>
  <c r="B290" i="1" l="1"/>
  <c r="B291" i="1"/>
  <c r="B292" i="1"/>
  <c r="B156" i="1"/>
  <c r="B155" i="1"/>
  <c r="B154" i="1"/>
  <c r="B86" i="1"/>
  <c r="B87" i="1"/>
  <c r="B88" i="1"/>
  <c r="B294" i="1"/>
  <c r="B295" i="1"/>
  <c r="B296" i="1"/>
  <c r="B118" i="1"/>
  <c r="B119" i="1"/>
  <c r="B120" i="1"/>
  <c r="B122" i="1"/>
  <c r="B123" i="1"/>
  <c r="B194" i="1" l="1"/>
  <c r="B195" i="1"/>
  <c r="B196" i="1"/>
  <c r="B300" i="1" l="1"/>
  <c r="B299" i="1"/>
  <c r="B298" i="1"/>
  <c r="B272" i="1"/>
  <c r="B271" i="1"/>
  <c r="B270" i="1"/>
  <c r="B268" i="1"/>
  <c r="B267" i="1"/>
  <c r="B266" i="1"/>
  <c r="B258" i="1"/>
  <c r="B259" i="1"/>
  <c r="B260" i="1"/>
  <c r="B235" i="1"/>
  <c r="B234" i="1"/>
  <c r="B233" i="1"/>
  <c r="B217" i="1"/>
  <c r="B218" i="1"/>
  <c r="B219" i="1"/>
  <c r="B227" i="1"/>
  <c r="B226" i="1"/>
  <c r="B225" i="1"/>
  <c r="B159" i="1"/>
  <c r="B158" i="1"/>
  <c r="B160" i="1"/>
  <c r="B132" i="1" l="1"/>
  <c r="B131" i="1"/>
  <c r="B130" i="1"/>
  <c r="B128" i="1"/>
  <c r="B127" i="1"/>
  <c r="B126" i="1"/>
  <c r="B124" i="1"/>
  <c r="B114" i="1"/>
  <c r="B115" i="1"/>
  <c r="B116" i="1"/>
  <c r="B110" i="1"/>
  <c r="B111" i="1"/>
  <c r="B112" i="1"/>
  <c r="B82" i="1"/>
  <c r="B83" i="1"/>
  <c r="B84" i="1"/>
  <c r="B80" i="1"/>
  <c r="B79" i="1"/>
  <c r="B78" i="1"/>
  <c r="B50" i="1"/>
  <c r="B51" i="1"/>
  <c r="B52" i="1"/>
  <c r="B40" i="1"/>
  <c r="B41" i="1"/>
  <c r="B42" i="1"/>
</calcChain>
</file>

<file path=xl/sharedStrings.xml><?xml version="1.0" encoding="utf-8"?>
<sst xmlns="http://schemas.openxmlformats.org/spreadsheetml/2006/main" count="168" uniqueCount="144">
  <si>
    <t>Armar och axelträning</t>
  </si>
  <si>
    <t>Passen är rätt så korta och ska ta 30 minuter. Försök ha koll på klockan så alla övningar hinns med.</t>
  </si>
  <si>
    <t>Vecka 1 - dag 1: Armar - skivstång</t>
  </si>
  <si>
    <t>För att få rätt vikter ska du fylla i nedandstående två rutor. Det är hur många kilo du gör på fem repetitioner med skivstång.</t>
  </si>
  <si>
    <t>Bicepscurl - 5 reps</t>
  </si>
  <si>
    <t>Militärpress - 5 reps</t>
  </si>
  <si>
    <t>Tricepsarmhävning, händerna på en stepbräda</t>
  </si>
  <si>
    <t>1 set, max antal</t>
  </si>
  <si>
    <t>Tricepsextension, EZ-stång - 12</t>
  </si>
  <si>
    <t>Tricepsextension, EZ-stång - 10</t>
  </si>
  <si>
    <t>Tricepsextension, EZ-stång - 8</t>
  </si>
  <si>
    <t>1 set, max tid</t>
  </si>
  <si>
    <t>Tid</t>
  </si>
  <si>
    <t>Bicepscurl - 10</t>
  </si>
  <si>
    <t>Bicepscurl - 8</t>
  </si>
  <si>
    <t>Bicepscurl - 5</t>
  </si>
  <si>
    <t>Omvända handledscurl - 12</t>
  </si>
  <si>
    <t>Omvända handledscurl - 10</t>
  </si>
  <si>
    <t>Omvända handledscurl - 8</t>
  </si>
  <si>
    <t>Vecka 1 - dag 2: Axlar - skivstång</t>
  </si>
  <si>
    <t>Armhävningar</t>
  </si>
  <si>
    <t>Armhävningar, fingertoppar</t>
  </si>
  <si>
    <t>Armhävningar med klapp</t>
  </si>
  <si>
    <t>Militärpress - 12</t>
  </si>
  <si>
    <t>Militärpress - 10</t>
  </si>
  <si>
    <t>Militärpress - 8</t>
  </si>
  <si>
    <t>Pushpress - 10</t>
  </si>
  <si>
    <t>Pushpress - 8</t>
  </si>
  <si>
    <t>Pushpress - 5</t>
  </si>
  <si>
    <t>Drag till hakan - 12</t>
  </si>
  <si>
    <t>Drag till hakan - 10</t>
  </si>
  <si>
    <t>Drag till hakan - 8</t>
  </si>
  <si>
    <t>2 set, max antal</t>
  </si>
  <si>
    <t>Vecka 2 - dag 1: Armar - hantlar</t>
  </si>
  <si>
    <t>Hammercurl - 12</t>
  </si>
  <si>
    <t>Hammercurl - 10</t>
  </si>
  <si>
    <t>Hammercurl - 8</t>
  </si>
  <si>
    <t>Tricepsextension, sittande - 12</t>
  </si>
  <si>
    <t>Tricepsextension, sittande - 10</t>
  </si>
  <si>
    <t>Tricepsextension, sittande - 8</t>
  </si>
  <si>
    <t>Vecka 2 - dag 2: Axlar - hantlar</t>
  </si>
  <si>
    <t>Axelpress - 12</t>
  </si>
  <si>
    <t>Axelpress - 10</t>
  </si>
  <si>
    <t>Axelpress - 8</t>
  </si>
  <si>
    <t>Omvända flyes, framåtlutande - 12</t>
  </si>
  <si>
    <t>Omvända flyes, framåtlutande - 10</t>
  </si>
  <si>
    <t>Omvända flyes, framåtlutande - 8</t>
  </si>
  <si>
    <t>Omvända flyes, stå rakt upp - 12</t>
  </si>
  <si>
    <t>Omvända flyes, stå rakt upp - 10</t>
  </si>
  <si>
    <t>Omvända flyes, stå rakt upp - 8</t>
  </si>
  <si>
    <t>Pull-ups, maskin eller räcke</t>
  </si>
  <si>
    <t>3 set, 10 reps i varje</t>
  </si>
  <si>
    <t>Latsdrag, smalt handtag</t>
  </si>
  <si>
    <t>2 set, 10 reps i varje</t>
  </si>
  <si>
    <t>Vecka 3 - dag 1: Armar - skivstång</t>
  </si>
  <si>
    <t>Liggande tricepsextension, bakom huvudet - 12</t>
  </si>
  <si>
    <t>Liggande tricepsextension, bakom huvudet - 10</t>
  </si>
  <si>
    <t>Liggande tricepsextension, bakom huvudet - 8</t>
  </si>
  <si>
    <t>Underarmscurl - 12</t>
  </si>
  <si>
    <t>Underarmscurl - 10</t>
  </si>
  <si>
    <t>Underarmscurl - 8</t>
  </si>
  <si>
    <t>Handledscurl - 12</t>
  </si>
  <si>
    <t>Handledscurl - 10</t>
  </si>
  <si>
    <t>Handledscurl - 8</t>
  </si>
  <si>
    <t>Vecka 3 - dag 2: Axlar - skivstång</t>
  </si>
  <si>
    <t>Press bakom nacken - 12</t>
  </si>
  <si>
    <t>Press bakom nacken - 10</t>
  </si>
  <si>
    <t>Press bakom nacken - 8</t>
  </si>
  <si>
    <t>Pushpress, bakom nacken - 12</t>
  </si>
  <si>
    <t>Pushpress, bakom nacken - 10</t>
  </si>
  <si>
    <t>Pushpress, bakom nacken - 8</t>
  </si>
  <si>
    <t>Upprätt rodd - 12</t>
  </si>
  <si>
    <t>Upprätt rodd - 10</t>
  </si>
  <si>
    <t>Upprätt rodd - 8</t>
  </si>
  <si>
    <t>High pull - 12</t>
  </si>
  <si>
    <t>High pull - 10</t>
  </si>
  <si>
    <t>High pull - 8</t>
  </si>
  <si>
    <t>Latsdrag, dubbla repet</t>
  </si>
  <si>
    <t>Vecka 4 - dag 1: Armar - hantlar</t>
  </si>
  <si>
    <t>Wide bicepcurl - 12</t>
  </si>
  <si>
    <t>Wide bicepcurl - 10</t>
  </si>
  <si>
    <t>Wide bicepcurl - 8</t>
  </si>
  <si>
    <t>Bicepscurl, lutande bänk - 12</t>
  </si>
  <si>
    <t>Bicepscurl, lutande bänk - 10</t>
  </si>
  <si>
    <t>Bicepscurl, lutande bänk - 8</t>
  </si>
  <si>
    <t>Tricepsextension, liggande - 12</t>
  </si>
  <si>
    <t>Tricepsextension, liggande - 10</t>
  </si>
  <si>
    <t>Tricepsextension, liggande - 8</t>
  </si>
  <si>
    <t>Vecka 4 - dag 2: Axlar - hantlar</t>
  </si>
  <si>
    <t>Hantellyft axlar (1 hantel, rakt fram) - 12</t>
  </si>
  <si>
    <t>Hantellyft axlar (1 hantel, rakt fram) - 10</t>
  </si>
  <si>
    <t>Hantellyft axlar (1 hantel, rakt fram) - 8</t>
  </si>
  <si>
    <t>Arnold press - 12</t>
  </si>
  <si>
    <t>Hängande räcke</t>
  </si>
  <si>
    <t>Hög planka</t>
  </si>
  <si>
    <t>Chins, maskin eller räcke</t>
  </si>
  <si>
    <t>Liggande tricepsextension, mot panna - 12</t>
  </si>
  <si>
    <t>Liggande tricepsextension, mot panna - 10</t>
  </si>
  <si>
    <t>Liggande tricepsextension, mot panna - 8</t>
  </si>
  <si>
    <t>Siffran i höger kolumn är hur lång tid det ska ha tagit i passet. Är du klar innan 30 minuter, gör sista övningen igen till passets slut.</t>
  </si>
  <si>
    <t>Låg planka (klassisk planka, på armbågarna)</t>
  </si>
  <si>
    <t>2 set, max reps</t>
  </si>
  <si>
    <t>Front raise - 10</t>
  </si>
  <si>
    <t>Front raise - 8</t>
  </si>
  <si>
    <t>Front raise - 5</t>
  </si>
  <si>
    <t>Cross body hammercurl - 12</t>
  </si>
  <si>
    <t>Cross body hammercurl - 10</t>
  </si>
  <si>
    <t>Cross body hammercurl - 8</t>
  </si>
  <si>
    <t>Zottman curl - 12</t>
  </si>
  <si>
    <t>Zottman curl - 10</t>
  </si>
  <si>
    <t>Zottman curl - 8</t>
  </si>
  <si>
    <t>Behind back curl - 12</t>
  </si>
  <si>
    <t>Preacher curl, en hantel - 12</t>
  </si>
  <si>
    <t>Preacher curl, en hantel - 10</t>
  </si>
  <si>
    <t>Preacher curl, en hantel - 8</t>
  </si>
  <si>
    <t>Alternating front dumbbell raise - 12</t>
  </si>
  <si>
    <t>Alternating front dumbbell raise - 10</t>
  </si>
  <si>
    <t>Alternating front dumbbell raise - 8</t>
  </si>
  <si>
    <t>Preacher curl, EZ-stång - 12</t>
  </si>
  <si>
    <t>Preacher curl, EZ-stång - 10</t>
  </si>
  <si>
    <t>Preacher curl, EZ-stång - 8</t>
  </si>
  <si>
    <t>Latsdrag, bred stång, biceps (omvänt grepp)</t>
  </si>
  <si>
    <t>Shoulder press in Trapbar/EZ-bar - 8</t>
  </si>
  <si>
    <t>Shoulder press in Trapbar/EZ-bar - 12</t>
  </si>
  <si>
    <t>Shoulder press in Trapbar/EZ-bar - 10</t>
  </si>
  <si>
    <t>High curls - 10</t>
  </si>
  <si>
    <t>High curls - 8</t>
  </si>
  <si>
    <t>Järnkorset - 12</t>
  </si>
  <si>
    <t>Järnkorset - 10</t>
  </si>
  <si>
    <t>Järnkorset - 8</t>
  </si>
  <si>
    <t>Green Sally down hold (Extra låg planka. Tänk dig en vanlig armhävning. Du ska stanna i bottenläget, precis ovanför marken).</t>
  </si>
  <si>
    <t>Latsdrag, bred stång, brett grepp</t>
  </si>
  <si>
    <t>Behind back curl - 10</t>
  </si>
  <si>
    <t>Behind back curl - 8</t>
  </si>
  <si>
    <t>High curls - 12</t>
  </si>
  <si>
    <t>Detta pass är på fyra veckor och gäller mestadels för armar och axlar. Alla övningar med skivstång och hantlar finns filmade på min styrkesida.</t>
  </si>
  <si>
    <t xml:space="preserve"> Tricepspress (bänkpress med omvänt grepp) - 10</t>
  </si>
  <si>
    <t xml:space="preserve"> Tricepspress (bänkpress med omvänt grepp) - 8</t>
  </si>
  <si>
    <t xml:space="preserve"> Tricepspress (bänkpress med omvänt grepp) - 5</t>
  </si>
  <si>
    <t>Smala bänkpress (för triceps) - 12</t>
  </si>
  <si>
    <t>Smala bänkpress (för triceps) - 10</t>
  </si>
  <si>
    <t>Smala bänkpress (för triceps) - 8</t>
  </si>
  <si>
    <t>Arnold press - 8</t>
  </si>
  <si>
    <t>Arnold press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</si>
</sst>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1"/>
  <sheetViews>
    <sheetView tabSelected="1" topLeftCell="A16" zoomScale="150" zoomScaleNormal="150" zoomScalePageLayoutView="130" workbookViewId="0">
      <selection activeCell="B23" sqref="B23"/>
    </sheetView>
  </sheetViews>
  <sheetFormatPr defaultRowHeight="15" x14ac:dyDescent="0.25"/>
  <cols>
    <col min="1" max="1" width="54" customWidth="1"/>
    <col min="2" max="2" width="28.7109375" style="6" customWidth="1"/>
    <col min="3" max="3" width="7.7109375" customWidth="1"/>
  </cols>
  <sheetData>
    <row r="1" spans="1:3" ht="40.15" customHeight="1" x14ac:dyDescent="0.35">
      <c r="A1" s="2" t="s">
        <v>0</v>
      </c>
    </row>
    <row r="6" spans="1:3" ht="40.15" customHeight="1" x14ac:dyDescent="0.25">
      <c r="A6" s="12" t="s">
        <v>135</v>
      </c>
      <c r="B6" s="13"/>
      <c r="C6" s="13"/>
    </row>
    <row r="11" spans="1:3" ht="40.15" customHeight="1" x14ac:dyDescent="0.25">
      <c r="A11" s="12" t="s">
        <v>3</v>
      </c>
      <c r="B11" s="13"/>
      <c r="C11" s="13"/>
    </row>
    <row r="16" spans="1:3" ht="40.15" customHeight="1" x14ac:dyDescent="0.25">
      <c r="A16" s="12" t="s">
        <v>1</v>
      </c>
      <c r="B16" s="13"/>
      <c r="C16" s="13"/>
    </row>
    <row r="17" spans="1:3" ht="14.45" customHeight="1" x14ac:dyDescent="0.25">
      <c r="A17" s="10"/>
      <c r="B17" s="7"/>
      <c r="C17" s="11"/>
    </row>
    <row r="18" spans="1:3" ht="14.45" customHeight="1" x14ac:dyDescent="0.25">
      <c r="A18" s="10"/>
      <c r="B18" s="7"/>
      <c r="C18" s="11"/>
    </row>
    <row r="19" spans="1:3" ht="14.45" customHeight="1" x14ac:dyDescent="0.25">
      <c r="A19" s="10"/>
      <c r="B19" s="7"/>
      <c r="C19" s="11"/>
    </row>
    <row r="22" spans="1:3" ht="15.75" thickBot="1" x14ac:dyDescent="0.3"/>
    <row r="23" spans="1:3" ht="40.15" customHeight="1" thickBot="1" x14ac:dyDescent="0.6">
      <c r="A23" s="10" t="s">
        <v>4</v>
      </c>
      <c r="B23" s="15">
        <v>40</v>
      </c>
    </row>
    <row r="26" spans="1:3" ht="15.75" thickBot="1" x14ac:dyDescent="0.3"/>
    <row r="27" spans="1:3" ht="40.15" customHeight="1" thickBot="1" x14ac:dyDescent="0.6">
      <c r="A27" s="1" t="s">
        <v>5</v>
      </c>
      <c r="B27" s="15">
        <v>40</v>
      </c>
    </row>
    <row r="32" spans="1:3" ht="40.35" customHeight="1" x14ac:dyDescent="0.35">
      <c r="A32" s="14" t="s">
        <v>99</v>
      </c>
      <c r="B32" s="14"/>
      <c r="C32" s="14"/>
    </row>
    <row r="37" spans="1:3" ht="40.15" customHeight="1" x14ac:dyDescent="0.35">
      <c r="A37" s="2" t="s">
        <v>2</v>
      </c>
      <c r="C37" s="5" t="s">
        <v>12</v>
      </c>
    </row>
    <row r="38" spans="1:3" ht="18.75" x14ac:dyDescent="0.3">
      <c r="A38" s="3"/>
      <c r="B38" s="4"/>
      <c r="C38" s="3"/>
    </row>
    <row r="39" spans="1:3" ht="18.75" x14ac:dyDescent="0.3">
      <c r="C39" s="3"/>
    </row>
    <row r="40" spans="1:3" ht="18.75" x14ac:dyDescent="0.3">
      <c r="A40" s="3" t="s">
        <v>136</v>
      </c>
      <c r="B40" s="4">
        <f>VLOOKUP(1.3*Passet!$B$23,Data!$A:$B,2)</f>
        <v>52.5</v>
      </c>
      <c r="C40" s="3"/>
    </row>
    <row r="41" spans="1:3" ht="18.75" x14ac:dyDescent="0.3">
      <c r="A41" s="3" t="s">
        <v>137</v>
      </c>
      <c r="B41" s="4">
        <f>VLOOKUP(1.4*Passet!$B$23,Data!$A:$B,2)</f>
        <v>55</v>
      </c>
      <c r="C41" s="3"/>
    </row>
    <row r="42" spans="1:3" ht="18.75" x14ac:dyDescent="0.3">
      <c r="A42" s="3" t="s">
        <v>138</v>
      </c>
      <c r="B42" s="4">
        <f>VLOOKUP(1.5*Passet!$B$23,Data!$A:$B,2)</f>
        <v>60</v>
      </c>
      <c r="C42" s="3">
        <v>5</v>
      </c>
    </row>
    <row r="43" spans="1:3" ht="18.75" x14ac:dyDescent="0.3">
      <c r="A43" s="3"/>
      <c r="B43" s="4"/>
      <c r="C43" s="3"/>
    </row>
    <row r="44" spans="1:3" ht="18.75" x14ac:dyDescent="0.3">
      <c r="A44" s="3" t="s">
        <v>6</v>
      </c>
      <c r="B44" s="4" t="s">
        <v>7</v>
      </c>
      <c r="C44" s="3">
        <v>7</v>
      </c>
    </row>
    <row r="45" spans="1:3" ht="18.75" x14ac:dyDescent="0.3">
      <c r="A45" s="3"/>
      <c r="B45" s="4"/>
      <c r="C45" s="3"/>
    </row>
    <row r="46" spans="1:3" ht="18.75" x14ac:dyDescent="0.3">
      <c r="A46" s="3" t="s">
        <v>96</v>
      </c>
      <c r="B46" s="4">
        <f>VLOOKUP(0.5*Passet!$B$23,Data!$A:$B,2)</f>
        <v>20</v>
      </c>
      <c r="C46" s="3"/>
    </row>
    <row r="47" spans="1:3" ht="18.75" x14ac:dyDescent="0.3">
      <c r="A47" s="3" t="s">
        <v>97</v>
      </c>
      <c r="B47" s="4">
        <f>VLOOKUP(0.6*Passet!$B$23,Data!$A:$B,2)</f>
        <v>25</v>
      </c>
      <c r="C47" s="3"/>
    </row>
    <row r="48" spans="1:3" ht="18.75" x14ac:dyDescent="0.3">
      <c r="A48" s="3" t="s">
        <v>98</v>
      </c>
      <c r="B48" s="4">
        <f>VLOOKUP(0.7*Passet!$B$23,Data!$A:$B,2)</f>
        <v>27.5</v>
      </c>
      <c r="C48" s="3">
        <v>12</v>
      </c>
    </row>
    <row r="49" spans="1:3" ht="18.75" x14ac:dyDescent="0.3">
      <c r="A49" s="3"/>
      <c r="B49" s="4"/>
      <c r="C49" s="3"/>
    </row>
    <row r="50" spans="1:3" ht="18.75" x14ac:dyDescent="0.3">
      <c r="A50" s="3" t="s">
        <v>8</v>
      </c>
      <c r="B50" s="4">
        <f>VLOOKUP(0.4*Passet!$B$23,Data!$A:$B,2)</f>
        <v>15</v>
      </c>
      <c r="C50" s="3"/>
    </row>
    <row r="51" spans="1:3" ht="18.75" x14ac:dyDescent="0.3">
      <c r="A51" s="3" t="s">
        <v>9</v>
      </c>
      <c r="B51" s="4">
        <f>VLOOKUP(0.5*Passet!$B$23,Data!$A:$B,2)</f>
        <v>20</v>
      </c>
      <c r="C51" s="3"/>
    </row>
    <row r="52" spans="1:3" ht="18.75" x14ac:dyDescent="0.3">
      <c r="A52" s="3" t="s">
        <v>10</v>
      </c>
      <c r="B52" s="4">
        <f>VLOOKUP(0.6*Passet!$B$23,Data!$A:$B,2)</f>
        <v>25</v>
      </c>
      <c r="C52" s="3">
        <v>17</v>
      </c>
    </row>
    <row r="53" spans="1:3" ht="18.75" x14ac:dyDescent="0.3">
      <c r="A53" s="3"/>
      <c r="B53" s="4"/>
      <c r="C53" s="3"/>
    </row>
    <row r="54" spans="1:3" ht="18.75" x14ac:dyDescent="0.3">
      <c r="A54" s="3" t="s">
        <v>13</v>
      </c>
      <c r="B54" s="4">
        <f>VLOOKUP(0.7*Passet!$B$23,Data!$A:$B,2)</f>
        <v>27.5</v>
      </c>
      <c r="C54" s="3"/>
    </row>
    <row r="55" spans="1:3" ht="18.75" x14ac:dyDescent="0.3">
      <c r="A55" s="3" t="s">
        <v>14</v>
      </c>
      <c r="B55" s="4">
        <f>VLOOKUP(0.8*Passet!$B$23,Data!$A:$B,2)</f>
        <v>32.5</v>
      </c>
      <c r="C55" s="3"/>
    </row>
    <row r="56" spans="1:3" ht="18.75" x14ac:dyDescent="0.3">
      <c r="A56" s="3" t="s">
        <v>15</v>
      </c>
      <c r="B56" s="4">
        <f>VLOOKUP(0.9*Passet!$B$23,Data!$A:$B,2)</f>
        <v>35</v>
      </c>
      <c r="C56" s="3">
        <v>22</v>
      </c>
    </row>
    <row r="57" spans="1:3" ht="18.75" x14ac:dyDescent="0.3">
      <c r="A57" s="3"/>
      <c r="B57" s="4"/>
      <c r="C57" s="3"/>
    </row>
    <row r="58" spans="1:3" ht="18.75" x14ac:dyDescent="0.3">
      <c r="A58" s="3" t="s">
        <v>16</v>
      </c>
      <c r="B58" s="4">
        <f>VLOOKUP(0.2*Passet!$B$23,Data!$A:$B,2)</f>
        <v>7.5</v>
      </c>
      <c r="C58" s="3"/>
    </row>
    <row r="59" spans="1:3" ht="18.75" x14ac:dyDescent="0.3">
      <c r="A59" s="3" t="s">
        <v>17</v>
      </c>
      <c r="B59" s="4">
        <f>VLOOKUP(0.25*Passet!$B$23,Data!$A:$B,2)</f>
        <v>10</v>
      </c>
      <c r="C59" s="3"/>
    </row>
    <row r="60" spans="1:3" ht="18.75" x14ac:dyDescent="0.3">
      <c r="A60" s="3" t="s">
        <v>18</v>
      </c>
      <c r="B60" s="4">
        <f>VLOOKUP(0.3*Passet!$B$23,Data!$A:$B,2)</f>
        <v>12.5</v>
      </c>
      <c r="C60" s="3">
        <v>27</v>
      </c>
    </row>
    <row r="61" spans="1:3" ht="18.75" x14ac:dyDescent="0.3">
      <c r="A61" s="3"/>
      <c r="B61" s="4"/>
      <c r="C61" s="3"/>
    </row>
    <row r="62" spans="1:3" ht="56.25" x14ac:dyDescent="0.3">
      <c r="A62" s="9" t="s">
        <v>130</v>
      </c>
      <c r="B62" s="4" t="s">
        <v>11</v>
      </c>
      <c r="C62" s="3">
        <v>30</v>
      </c>
    </row>
    <row r="63" spans="1:3" ht="18.75" x14ac:dyDescent="0.3">
      <c r="A63" s="3"/>
      <c r="B63" s="4"/>
      <c r="C63" s="3"/>
    </row>
    <row r="64" spans="1:3" ht="18.75" x14ac:dyDescent="0.3">
      <c r="A64" s="3"/>
      <c r="B64" s="4"/>
      <c r="C64" s="3"/>
    </row>
    <row r="65" spans="1:3" ht="18.75" x14ac:dyDescent="0.3">
      <c r="A65" s="3"/>
      <c r="B65" s="4"/>
      <c r="C65" s="3"/>
    </row>
    <row r="66" spans="1:3" ht="18.75" x14ac:dyDescent="0.3">
      <c r="A66" s="3"/>
      <c r="B66" s="4"/>
      <c r="C66" s="3"/>
    </row>
    <row r="67" spans="1:3" ht="18.75" x14ac:dyDescent="0.3">
      <c r="A67" s="3"/>
      <c r="B67" s="4"/>
      <c r="C67" s="3"/>
    </row>
    <row r="68" spans="1:3" ht="18.75" x14ac:dyDescent="0.3">
      <c r="A68" s="3"/>
      <c r="B68" s="4"/>
      <c r="C68" s="3"/>
    </row>
    <row r="69" spans="1:3" ht="18.75" x14ac:dyDescent="0.3">
      <c r="A69" s="3"/>
      <c r="B69" s="4"/>
      <c r="C69" s="3"/>
    </row>
    <row r="70" spans="1:3" ht="18.75" x14ac:dyDescent="0.3">
      <c r="A70" s="3"/>
      <c r="B70" s="4"/>
      <c r="C70" s="3"/>
    </row>
    <row r="71" spans="1:3" ht="40.15" customHeight="1" x14ac:dyDescent="0.35">
      <c r="A71" s="2" t="s">
        <v>19</v>
      </c>
      <c r="C71" s="5" t="s">
        <v>12</v>
      </c>
    </row>
    <row r="72" spans="1:3" ht="18.75" x14ac:dyDescent="0.3">
      <c r="A72" s="3"/>
      <c r="B72" s="4"/>
      <c r="C72" s="3"/>
    </row>
    <row r="73" spans="1:3" ht="18.75" x14ac:dyDescent="0.3">
      <c r="A73" s="3"/>
      <c r="B73" s="4"/>
      <c r="C73" s="3"/>
    </row>
    <row r="74" spans="1:3" ht="18.75" x14ac:dyDescent="0.3">
      <c r="A74" s="3" t="s">
        <v>23</v>
      </c>
      <c r="B74" s="4">
        <f>VLOOKUP(0.7*Passet!$B$27,Data!$A:$B,2)</f>
        <v>27.5</v>
      </c>
      <c r="C74" s="3"/>
    </row>
    <row r="75" spans="1:3" ht="18.75" x14ac:dyDescent="0.3">
      <c r="A75" s="3" t="s">
        <v>24</v>
      </c>
      <c r="B75" s="4">
        <f>VLOOKUP(0.8*Passet!$B$27,Data!$A:$B,2)</f>
        <v>32.5</v>
      </c>
      <c r="C75" s="3"/>
    </row>
    <row r="76" spans="1:3" ht="18.75" x14ac:dyDescent="0.3">
      <c r="A76" s="3" t="s">
        <v>25</v>
      </c>
      <c r="B76" s="4">
        <f>VLOOKUP(0.9*Passet!$B$27,Data!$A:$B,2)</f>
        <v>35</v>
      </c>
      <c r="C76" s="3">
        <v>5</v>
      </c>
    </row>
    <row r="77" spans="1:3" ht="18.75" x14ac:dyDescent="0.3">
      <c r="A77" s="3"/>
      <c r="B77" s="4"/>
      <c r="C77" s="3"/>
    </row>
    <row r="78" spans="1:3" ht="18.75" x14ac:dyDescent="0.3">
      <c r="A78" s="3" t="s">
        <v>26</v>
      </c>
      <c r="B78" s="4">
        <f>VLOOKUP(1*Passet!$B$27,Data!$A:$B,2)</f>
        <v>40</v>
      </c>
      <c r="C78" s="3"/>
    </row>
    <row r="79" spans="1:3" ht="18.75" x14ac:dyDescent="0.3">
      <c r="A79" s="3" t="s">
        <v>27</v>
      </c>
      <c r="B79" s="4">
        <f>VLOOKUP(1.1*Passet!$B$27,Data!$A:$B,2)</f>
        <v>45</v>
      </c>
      <c r="C79" s="3"/>
    </row>
    <row r="80" spans="1:3" ht="18.75" x14ac:dyDescent="0.3">
      <c r="A80" s="3" t="s">
        <v>28</v>
      </c>
      <c r="B80" s="4">
        <f>VLOOKUP(1.2*Passet!$B$27,Data!$A:$B,2)</f>
        <v>47.5</v>
      </c>
      <c r="C80" s="3">
        <v>10</v>
      </c>
    </row>
    <row r="81" spans="1:3" ht="18.75" x14ac:dyDescent="0.3">
      <c r="A81" s="3"/>
      <c r="B81" s="4"/>
      <c r="C81" s="3"/>
    </row>
    <row r="82" spans="1:3" ht="18.75" x14ac:dyDescent="0.3">
      <c r="A82" s="3" t="s">
        <v>29</v>
      </c>
      <c r="B82" s="4">
        <f>VLOOKUP(0.6*Passet!$B$27,Data!$A:$B,2)</f>
        <v>25</v>
      </c>
      <c r="C82" s="3"/>
    </row>
    <row r="83" spans="1:3" ht="18.75" x14ac:dyDescent="0.3">
      <c r="A83" s="3" t="s">
        <v>30</v>
      </c>
      <c r="B83" s="4">
        <f>VLOOKUP(0.7*Passet!$B$27,Data!$A:$B,2)</f>
        <v>27.5</v>
      </c>
      <c r="C83" s="3"/>
    </row>
    <row r="84" spans="1:3" ht="18.75" x14ac:dyDescent="0.3">
      <c r="A84" s="3" t="s">
        <v>31</v>
      </c>
      <c r="B84" s="4">
        <f>VLOOKUP(0.8*Passet!$B$27,Data!$A:$B,2)</f>
        <v>32.5</v>
      </c>
      <c r="C84" s="3">
        <v>15</v>
      </c>
    </row>
    <row r="85" spans="1:3" ht="18.75" x14ac:dyDescent="0.3">
      <c r="A85" s="3"/>
      <c r="B85" s="4"/>
      <c r="C85" s="3"/>
    </row>
    <row r="86" spans="1:3" ht="18.75" x14ac:dyDescent="0.3">
      <c r="A86" s="3" t="s">
        <v>102</v>
      </c>
      <c r="B86" s="4">
        <f>VLOOKUP(0.2*Passet!$B$27,Data!$A:$B,2)</f>
        <v>7.5</v>
      </c>
      <c r="C86" s="3"/>
    </row>
    <row r="87" spans="1:3" ht="18.75" x14ac:dyDescent="0.3">
      <c r="A87" s="3" t="s">
        <v>103</v>
      </c>
      <c r="B87" s="4">
        <f>VLOOKUP(0.3*Passet!$B$27,Data!$A:$B,2)</f>
        <v>12.5</v>
      </c>
      <c r="C87" s="3"/>
    </row>
    <row r="88" spans="1:3" ht="18.75" x14ac:dyDescent="0.3">
      <c r="A88" s="3" t="s">
        <v>104</v>
      </c>
      <c r="B88" s="4">
        <f>VLOOKUP(0.4*Passet!$B$27,Data!$A:$B,2)</f>
        <v>15</v>
      </c>
      <c r="C88" s="3">
        <v>20</v>
      </c>
    </row>
    <row r="89" spans="1:3" ht="18.75" x14ac:dyDescent="0.3">
      <c r="A89" s="3"/>
      <c r="B89" s="4"/>
      <c r="C89" s="3"/>
    </row>
    <row r="90" spans="1:3" ht="18.75" x14ac:dyDescent="0.3">
      <c r="A90" s="3" t="s">
        <v>20</v>
      </c>
      <c r="B90" s="4" t="s">
        <v>7</v>
      </c>
      <c r="C90" s="3">
        <v>22</v>
      </c>
    </row>
    <row r="91" spans="1:3" ht="18.75" x14ac:dyDescent="0.3">
      <c r="A91" s="3"/>
      <c r="B91" s="4"/>
      <c r="C91" s="3"/>
    </row>
    <row r="92" spans="1:3" ht="18.75" x14ac:dyDescent="0.3">
      <c r="A92" s="3" t="s">
        <v>21</v>
      </c>
      <c r="B92" s="4" t="s">
        <v>32</v>
      </c>
      <c r="C92" s="3">
        <v>26</v>
      </c>
    </row>
    <row r="93" spans="1:3" ht="18.75" x14ac:dyDescent="0.3">
      <c r="A93" s="3"/>
      <c r="B93" s="4"/>
      <c r="C93" s="3"/>
    </row>
    <row r="94" spans="1:3" ht="18.75" x14ac:dyDescent="0.3">
      <c r="A94" s="3" t="s">
        <v>22</v>
      </c>
      <c r="B94" s="4" t="s">
        <v>32</v>
      </c>
      <c r="C94" s="3">
        <v>30</v>
      </c>
    </row>
    <row r="95" spans="1:3" ht="18.75" x14ac:dyDescent="0.3">
      <c r="A95" s="3"/>
      <c r="B95" s="4"/>
      <c r="C95" s="3"/>
    </row>
    <row r="96" spans="1:3" ht="18.75" x14ac:dyDescent="0.3">
      <c r="A96" s="3"/>
      <c r="B96" s="4"/>
      <c r="C96" s="3"/>
    </row>
    <row r="97" spans="1:3" ht="18.75" x14ac:dyDescent="0.3">
      <c r="A97" s="3"/>
      <c r="B97" s="4"/>
      <c r="C97" s="3"/>
    </row>
    <row r="98" spans="1:3" ht="18.75" x14ac:dyDescent="0.3">
      <c r="A98" s="3"/>
      <c r="B98" s="4"/>
      <c r="C98" s="3"/>
    </row>
    <row r="99" spans="1:3" ht="18.75" x14ac:dyDescent="0.3">
      <c r="A99" s="3"/>
      <c r="B99" s="4"/>
      <c r="C99" s="3"/>
    </row>
    <row r="100" spans="1:3" ht="18.75" x14ac:dyDescent="0.3">
      <c r="A100" s="3"/>
      <c r="B100" s="4"/>
      <c r="C100" s="3"/>
    </row>
    <row r="101" spans="1:3" ht="18.75" x14ac:dyDescent="0.3">
      <c r="A101" s="3"/>
      <c r="B101" s="4"/>
      <c r="C101" s="3"/>
    </row>
    <row r="102" spans="1:3" ht="18.75" x14ac:dyDescent="0.3">
      <c r="A102" s="3"/>
      <c r="B102" s="4"/>
      <c r="C102" s="3"/>
    </row>
    <row r="103" spans="1:3" ht="18.75" x14ac:dyDescent="0.3">
      <c r="A103" s="3"/>
      <c r="B103" s="4"/>
      <c r="C103" s="3"/>
    </row>
    <row r="104" spans="1:3" ht="18.75" x14ac:dyDescent="0.3">
      <c r="A104" s="3"/>
      <c r="B104" s="4"/>
      <c r="C104" s="3"/>
    </row>
    <row r="105" spans="1:3" ht="18.75" x14ac:dyDescent="0.3">
      <c r="A105" s="3"/>
      <c r="B105" s="4"/>
      <c r="C105" s="3"/>
    </row>
    <row r="106" spans="1:3" ht="18.75" x14ac:dyDescent="0.3">
      <c r="A106" s="3"/>
      <c r="B106" s="4"/>
      <c r="C106" s="3"/>
    </row>
    <row r="107" spans="1:3" ht="40.15" customHeight="1" x14ac:dyDescent="0.35">
      <c r="A107" s="2" t="s">
        <v>33</v>
      </c>
      <c r="C107" s="5" t="s">
        <v>12</v>
      </c>
    </row>
    <row r="108" spans="1:3" ht="18.75" x14ac:dyDescent="0.3">
      <c r="A108" s="3"/>
      <c r="B108" s="4"/>
      <c r="C108" s="3"/>
    </row>
    <row r="109" spans="1:3" ht="18.75" x14ac:dyDescent="0.3">
      <c r="A109" s="3"/>
      <c r="B109" s="4"/>
      <c r="C109" s="3"/>
    </row>
    <row r="110" spans="1:3" ht="18.75" x14ac:dyDescent="0.3">
      <c r="A110" s="3" t="s">
        <v>34</v>
      </c>
      <c r="B110" s="8">
        <f>0.3*$B$23</f>
        <v>12</v>
      </c>
      <c r="C110" s="3"/>
    </row>
    <row r="111" spans="1:3" ht="18.75" x14ac:dyDescent="0.3">
      <c r="A111" s="3" t="s">
        <v>35</v>
      </c>
      <c r="B111" s="8">
        <f>0.35*$B$23</f>
        <v>14</v>
      </c>
      <c r="C111" s="3"/>
    </row>
    <row r="112" spans="1:3" ht="18.75" x14ac:dyDescent="0.3">
      <c r="A112" s="3" t="s">
        <v>36</v>
      </c>
      <c r="B112" s="8">
        <f>0.4*$B$23</f>
        <v>16</v>
      </c>
      <c r="C112" s="3">
        <v>5</v>
      </c>
    </row>
    <row r="113" spans="1:3" ht="18.75" x14ac:dyDescent="0.3">
      <c r="A113" s="3"/>
      <c r="B113" s="8"/>
      <c r="C113" s="3"/>
    </row>
    <row r="114" spans="1:3" ht="18.75" x14ac:dyDescent="0.3">
      <c r="A114" s="3" t="s">
        <v>105</v>
      </c>
      <c r="B114" s="8">
        <f>0.2*$B$23</f>
        <v>8</v>
      </c>
      <c r="C114" s="3"/>
    </row>
    <row r="115" spans="1:3" ht="18.75" x14ac:dyDescent="0.3">
      <c r="A115" s="3" t="s">
        <v>106</v>
      </c>
      <c r="B115" s="8">
        <f>0.25*$B$23</f>
        <v>10</v>
      </c>
      <c r="C115" s="3"/>
    </row>
    <row r="116" spans="1:3" ht="18.75" x14ac:dyDescent="0.3">
      <c r="A116" s="3" t="s">
        <v>107</v>
      </c>
      <c r="B116" s="8">
        <f>0.3*$B$23</f>
        <v>12</v>
      </c>
      <c r="C116" s="3">
        <v>10</v>
      </c>
    </row>
    <row r="117" spans="1:3" ht="18.75" x14ac:dyDescent="0.3">
      <c r="A117" s="3"/>
      <c r="B117" s="8"/>
      <c r="C117" s="3"/>
    </row>
    <row r="118" spans="1:3" ht="18.75" x14ac:dyDescent="0.3">
      <c r="A118" s="3" t="s">
        <v>108</v>
      </c>
      <c r="B118" s="8">
        <f>0.25*$B$23</f>
        <v>10</v>
      </c>
      <c r="C118" s="3"/>
    </row>
    <row r="119" spans="1:3" ht="18.75" x14ac:dyDescent="0.3">
      <c r="A119" s="3" t="s">
        <v>109</v>
      </c>
      <c r="B119" s="8">
        <f>0.3*$B$23</f>
        <v>12</v>
      </c>
      <c r="C119" s="3"/>
    </row>
    <row r="120" spans="1:3" ht="18.75" x14ac:dyDescent="0.3">
      <c r="A120" s="3" t="s">
        <v>110</v>
      </c>
      <c r="B120" s="8">
        <f>0.35*$B$23</f>
        <v>14</v>
      </c>
      <c r="C120" s="3">
        <v>15</v>
      </c>
    </row>
    <row r="121" spans="1:3" ht="18.75" x14ac:dyDescent="0.3">
      <c r="A121" s="3"/>
      <c r="B121" s="8"/>
      <c r="C121" s="3"/>
    </row>
    <row r="122" spans="1:3" ht="18.75" x14ac:dyDescent="0.3">
      <c r="A122" s="3" t="s">
        <v>111</v>
      </c>
      <c r="B122" s="8">
        <f>0.16*$B$23</f>
        <v>6.4</v>
      </c>
      <c r="C122" s="3"/>
    </row>
    <row r="123" spans="1:3" ht="18.75" x14ac:dyDescent="0.3">
      <c r="A123" s="3" t="s">
        <v>132</v>
      </c>
      <c r="B123" s="8">
        <f>0.18*$B$23</f>
        <v>7.1999999999999993</v>
      </c>
      <c r="C123" s="3"/>
    </row>
    <row r="124" spans="1:3" ht="18.75" x14ac:dyDescent="0.3">
      <c r="A124" s="3" t="s">
        <v>133</v>
      </c>
      <c r="B124" s="8">
        <f>0.2*$B$23</f>
        <v>8</v>
      </c>
      <c r="C124" s="3">
        <v>20</v>
      </c>
    </row>
    <row r="125" spans="1:3" ht="18.75" x14ac:dyDescent="0.3">
      <c r="A125" s="3"/>
      <c r="B125" s="8"/>
      <c r="C125" s="3"/>
    </row>
    <row r="126" spans="1:3" ht="18.75" x14ac:dyDescent="0.3">
      <c r="A126" s="3" t="s">
        <v>112</v>
      </c>
      <c r="B126" s="8">
        <f>0.3*$B$23</f>
        <v>12</v>
      </c>
      <c r="C126" s="3"/>
    </row>
    <row r="127" spans="1:3" ht="18.75" x14ac:dyDescent="0.3">
      <c r="A127" s="3" t="s">
        <v>113</v>
      </c>
      <c r="B127" s="8">
        <f>0.35*$B$23</f>
        <v>14</v>
      </c>
      <c r="C127" s="3"/>
    </row>
    <row r="128" spans="1:3" ht="18.75" x14ac:dyDescent="0.3">
      <c r="A128" s="3" t="s">
        <v>114</v>
      </c>
      <c r="B128" s="8">
        <f>0.4*$B$23</f>
        <v>16</v>
      </c>
      <c r="C128" s="3">
        <v>24</v>
      </c>
    </row>
    <row r="129" spans="1:3" ht="18.75" x14ac:dyDescent="0.3">
      <c r="A129" s="3"/>
      <c r="B129" s="8"/>
      <c r="C129" s="3"/>
    </row>
    <row r="130" spans="1:3" ht="18.75" x14ac:dyDescent="0.3">
      <c r="A130" s="3" t="s">
        <v>37</v>
      </c>
      <c r="B130" s="8">
        <f>0.3*$B$23</f>
        <v>12</v>
      </c>
      <c r="C130" s="3"/>
    </row>
    <row r="131" spans="1:3" ht="18.75" x14ac:dyDescent="0.3">
      <c r="A131" s="3" t="s">
        <v>38</v>
      </c>
      <c r="B131" s="8">
        <f>0.35*$B$23</f>
        <v>14</v>
      </c>
      <c r="C131" s="3"/>
    </row>
    <row r="132" spans="1:3" ht="18.75" x14ac:dyDescent="0.3">
      <c r="A132" s="3" t="s">
        <v>39</v>
      </c>
      <c r="B132" s="8">
        <f>0.4*$B$23</f>
        <v>16</v>
      </c>
      <c r="C132" s="3">
        <v>28</v>
      </c>
    </row>
    <row r="133" spans="1:3" ht="18.75" x14ac:dyDescent="0.3">
      <c r="A133" s="3"/>
      <c r="B133" s="4"/>
      <c r="C133" s="3"/>
    </row>
    <row r="134" spans="1:3" ht="18.75" x14ac:dyDescent="0.3">
      <c r="A134" s="3" t="s">
        <v>100</v>
      </c>
      <c r="B134" s="4" t="s">
        <v>11</v>
      </c>
      <c r="C134" s="3">
        <v>30</v>
      </c>
    </row>
    <row r="135" spans="1:3" ht="18.75" x14ac:dyDescent="0.3">
      <c r="A135" s="3"/>
      <c r="B135" s="4"/>
      <c r="C135" s="3"/>
    </row>
    <row r="136" spans="1:3" ht="18.75" x14ac:dyDescent="0.3">
      <c r="A136" s="3"/>
      <c r="B136" s="4"/>
      <c r="C136" s="3"/>
    </row>
    <row r="137" spans="1:3" ht="18.75" x14ac:dyDescent="0.3">
      <c r="A137" s="3"/>
      <c r="B137" s="4"/>
      <c r="C137" s="3"/>
    </row>
    <row r="138" spans="1:3" ht="18.75" x14ac:dyDescent="0.3">
      <c r="A138" s="3"/>
      <c r="B138" s="4"/>
      <c r="C138" s="3"/>
    </row>
    <row r="139" spans="1:3" ht="18.75" x14ac:dyDescent="0.3">
      <c r="A139" s="3"/>
      <c r="B139" s="4"/>
      <c r="C139" s="3"/>
    </row>
    <row r="140" spans="1:3" ht="18.75" x14ac:dyDescent="0.3">
      <c r="A140" s="3"/>
      <c r="B140" s="4"/>
      <c r="C140" s="3"/>
    </row>
    <row r="141" spans="1:3" ht="18.75" x14ac:dyDescent="0.3">
      <c r="A141" s="3"/>
      <c r="B141" s="4"/>
      <c r="C141" s="3"/>
    </row>
    <row r="142" spans="1:3" ht="18.75" x14ac:dyDescent="0.3">
      <c r="A142" s="3"/>
      <c r="B142" s="4"/>
      <c r="C142" s="3"/>
    </row>
    <row r="143" spans="1:3" ht="40.15" customHeight="1" x14ac:dyDescent="0.35">
      <c r="A143" s="2" t="s">
        <v>40</v>
      </c>
      <c r="C143" s="5" t="s">
        <v>12</v>
      </c>
    </row>
    <row r="144" spans="1:3" ht="18.75" x14ac:dyDescent="0.3">
      <c r="A144" s="3"/>
      <c r="B144" s="4"/>
      <c r="C144" s="3"/>
    </row>
    <row r="145" spans="1:3" ht="18.75" x14ac:dyDescent="0.3">
      <c r="A145" s="3"/>
      <c r="B145" s="4"/>
      <c r="C145" s="3"/>
    </row>
    <row r="146" spans="1:3" ht="18.75" x14ac:dyDescent="0.3">
      <c r="A146" s="3" t="s">
        <v>41</v>
      </c>
      <c r="B146" s="8">
        <f>0.3*$B$27</f>
        <v>12</v>
      </c>
      <c r="C146" s="3"/>
    </row>
    <row r="147" spans="1:3" ht="18.75" x14ac:dyDescent="0.3">
      <c r="A147" s="3" t="s">
        <v>42</v>
      </c>
      <c r="B147" s="8">
        <f>0.35*$B$27</f>
        <v>14</v>
      </c>
      <c r="C147" s="3"/>
    </row>
    <row r="148" spans="1:3" ht="18.75" x14ac:dyDescent="0.3">
      <c r="A148" s="3" t="s">
        <v>43</v>
      </c>
      <c r="B148" s="8">
        <f>0.4*$B$27</f>
        <v>16</v>
      </c>
      <c r="C148" s="3">
        <v>5</v>
      </c>
    </row>
    <row r="149" spans="1:3" ht="18.75" x14ac:dyDescent="0.3">
      <c r="A149" s="3"/>
      <c r="B149" s="8"/>
      <c r="C149" s="3"/>
    </row>
    <row r="150" spans="1:3" ht="18.75" x14ac:dyDescent="0.3">
      <c r="A150" s="3" t="s">
        <v>44</v>
      </c>
      <c r="B150" s="8">
        <f>0.2*$B$27</f>
        <v>8</v>
      </c>
      <c r="C150" s="3"/>
    </row>
    <row r="151" spans="1:3" ht="18.75" x14ac:dyDescent="0.3">
      <c r="A151" s="3" t="s">
        <v>45</v>
      </c>
      <c r="B151" s="8">
        <f>0.25*$B$27</f>
        <v>10</v>
      </c>
      <c r="C151" s="3"/>
    </row>
    <row r="152" spans="1:3" ht="18.75" x14ac:dyDescent="0.3">
      <c r="A152" s="3" t="s">
        <v>46</v>
      </c>
      <c r="B152" s="8">
        <f>0.3*$B$27</f>
        <v>12</v>
      </c>
      <c r="C152" s="3">
        <v>10</v>
      </c>
    </row>
    <row r="153" spans="1:3" ht="18.75" x14ac:dyDescent="0.3">
      <c r="A153" s="3"/>
      <c r="B153" s="8"/>
      <c r="C153" s="3"/>
    </row>
    <row r="154" spans="1:3" ht="18.75" x14ac:dyDescent="0.3">
      <c r="A154" s="3" t="s">
        <v>47</v>
      </c>
      <c r="B154" s="8">
        <f>0.1*$B$27</f>
        <v>4</v>
      </c>
      <c r="C154" s="3"/>
    </row>
    <row r="155" spans="1:3" ht="18.75" x14ac:dyDescent="0.3">
      <c r="A155" s="3" t="s">
        <v>48</v>
      </c>
      <c r="B155" s="8">
        <f>0.14*$B$27</f>
        <v>5.6000000000000005</v>
      </c>
      <c r="C155" s="3"/>
    </row>
    <row r="156" spans="1:3" ht="18.75" x14ac:dyDescent="0.3">
      <c r="A156" s="3" t="s">
        <v>49</v>
      </c>
      <c r="B156" s="8">
        <f>0.18*$B$27</f>
        <v>7.1999999999999993</v>
      </c>
      <c r="C156" s="3">
        <v>15</v>
      </c>
    </row>
    <row r="157" spans="1:3" ht="18.75" x14ac:dyDescent="0.3">
      <c r="A157" s="3"/>
      <c r="B157" s="8"/>
      <c r="C157" s="3"/>
    </row>
    <row r="158" spans="1:3" ht="18.75" x14ac:dyDescent="0.3">
      <c r="A158" s="3" t="s">
        <v>115</v>
      </c>
      <c r="B158" s="8">
        <f>0.2*$B$27</f>
        <v>8</v>
      </c>
      <c r="C158" s="3"/>
    </row>
    <row r="159" spans="1:3" ht="18.75" x14ac:dyDescent="0.3">
      <c r="A159" s="3" t="s">
        <v>116</v>
      </c>
      <c r="B159" s="8">
        <f>0.25*$B$27</f>
        <v>10</v>
      </c>
      <c r="C159" s="3"/>
    </row>
    <row r="160" spans="1:3" ht="18.75" x14ac:dyDescent="0.3">
      <c r="A160" s="3" t="s">
        <v>117</v>
      </c>
      <c r="B160" s="8">
        <f>0.3*$B$27</f>
        <v>12</v>
      </c>
      <c r="C160" s="3">
        <v>20</v>
      </c>
    </row>
    <row r="161" spans="1:3" ht="18.75" x14ac:dyDescent="0.3">
      <c r="A161" s="3"/>
      <c r="B161" s="4"/>
      <c r="C161" s="3"/>
    </row>
    <row r="162" spans="1:3" ht="18.75" x14ac:dyDescent="0.3">
      <c r="A162" s="3" t="s">
        <v>50</v>
      </c>
      <c r="B162" s="4" t="s">
        <v>101</v>
      </c>
      <c r="C162" s="3">
        <v>23</v>
      </c>
    </row>
    <row r="163" spans="1:3" ht="18.75" x14ac:dyDescent="0.3">
      <c r="A163" s="3"/>
      <c r="B163" s="4"/>
      <c r="C163" s="3"/>
    </row>
    <row r="164" spans="1:3" ht="18.75" x14ac:dyDescent="0.3">
      <c r="A164" s="3" t="s">
        <v>52</v>
      </c>
      <c r="B164" s="4" t="s">
        <v>53</v>
      </c>
      <c r="C164" s="3">
        <v>26</v>
      </c>
    </row>
    <row r="165" spans="1:3" ht="18.75" x14ac:dyDescent="0.3">
      <c r="B165" s="4"/>
      <c r="C165" s="3"/>
    </row>
    <row r="166" spans="1:3" ht="18.75" x14ac:dyDescent="0.3">
      <c r="A166" s="3" t="s">
        <v>131</v>
      </c>
      <c r="B166" s="4" t="s">
        <v>53</v>
      </c>
      <c r="C166" s="3">
        <v>30</v>
      </c>
    </row>
    <row r="167" spans="1:3" ht="18.75" x14ac:dyDescent="0.3">
      <c r="A167" s="3"/>
      <c r="B167" s="4"/>
      <c r="C167" s="3"/>
    </row>
    <row r="168" spans="1:3" ht="18.75" x14ac:dyDescent="0.3">
      <c r="A168" s="3"/>
      <c r="B168" s="4"/>
      <c r="C168" s="3"/>
    </row>
    <row r="169" spans="1:3" ht="18.75" x14ac:dyDescent="0.3">
      <c r="A169" s="3"/>
      <c r="B169" s="4"/>
      <c r="C169" s="3"/>
    </row>
    <row r="170" spans="1:3" ht="18.75" x14ac:dyDescent="0.3">
      <c r="A170" s="3"/>
      <c r="B170" s="4"/>
      <c r="C170" s="3"/>
    </row>
    <row r="171" spans="1:3" ht="18.75" x14ac:dyDescent="0.3">
      <c r="A171" s="3"/>
      <c r="B171" s="4"/>
      <c r="C171" s="3"/>
    </row>
    <row r="172" spans="1:3" ht="18.75" x14ac:dyDescent="0.3">
      <c r="A172" s="3"/>
      <c r="B172" s="4"/>
      <c r="C172" s="3"/>
    </row>
    <row r="173" spans="1:3" ht="18.75" x14ac:dyDescent="0.3">
      <c r="A173" s="3"/>
      <c r="B173" s="4"/>
      <c r="C173" s="3"/>
    </row>
    <row r="174" spans="1:3" ht="18.75" x14ac:dyDescent="0.3">
      <c r="A174" s="3"/>
      <c r="B174" s="4"/>
      <c r="C174" s="3"/>
    </row>
    <row r="175" spans="1:3" ht="18.75" x14ac:dyDescent="0.3">
      <c r="A175" s="3"/>
      <c r="B175" s="4"/>
      <c r="C175" s="3"/>
    </row>
    <row r="176" spans="1:3" ht="18.75" x14ac:dyDescent="0.3">
      <c r="A176" s="3"/>
      <c r="B176" s="4"/>
      <c r="C176" s="3"/>
    </row>
    <row r="177" spans="1:3" ht="18.75" x14ac:dyDescent="0.3">
      <c r="A177" s="3"/>
      <c r="B177" s="4"/>
      <c r="C177" s="3"/>
    </row>
    <row r="178" spans="1:3" ht="18.75" x14ac:dyDescent="0.3">
      <c r="A178" s="3"/>
      <c r="B178" s="4"/>
      <c r="C178" s="3"/>
    </row>
    <row r="179" spans="1:3" ht="40.15" customHeight="1" x14ac:dyDescent="0.35">
      <c r="A179" s="2" t="s">
        <v>54</v>
      </c>
      <c r="C179" s="5" t="s">
        <v>12</v>
      </c>
    </row>
    <row r="180" spans="1:3" ht="18.75" x14ac:dyDescent="0.3">
      <c r="A180" s="3"/>
      <c r="B180" s="4"/>
      <c r="C180" s="3"/>
    </row>
    <row r="181" spans="1:3" ht="18.75" x14ac:dyDescent="0.3">
      <c r="A181" s="3"/>
      <c r="B181" s="4"/>
      <c r="C181" s="3"/>
    </row>
    <row r="182" spans="1:3" ht="18.75" x14ac:dyDescent="0.3">
      <c r="A182" s="3" t="s">
        <v>139</v>
      </c>
      <c r="B182" s="4">
        <f>VLOOKUP(1.2*Passet!$B$23,Data!$A:$B,2)</f>
        <v>47.5</v>
      </c>
      <c r="C182" s="3"/>
    </row>
    <row r="183" spans="1:3" ht="18.75" x14ac:dyDescent="0.3">
      <c r="A183" s="3" t="s">
        <v>140</v>
      </c>
      <c r="B183" s="4">
        <f>VLOOKUP(1.3*Passet!$B$23,Data!$A:$B,2)</f>
        <v>52.5</v>
      </c>
      <c r="C183" s="3"/>
    </row>
    <row r="184" spans="1:3" ht="18.75" x14ac:dyDescent="0.3">
      <c r="A184" s="3" t="s">
        <v>141</v>
      </c>
      <c r="B184" s="4">
        <f>VLOOKUP(1.4*Passet!$B$23,Data!$A:$B,2)</f>
        <v>55</v>
      </c>
      <c r="C184" s="3">
        <v>5</v>
      </c>
    </row>
    <row r="185" spans="1:3" ht="18.75" x14ac:dyDescent="0.3">
      <c r="A185" s="3"/>
      <c r="B185" s="4"/>
      <c r="C185" s="3"/>
    </row>
    <row r="186" spans="1:3" ht="18.75" x14ac:dyDescent="0.3">
      <c r="A186" s="3" t="s">
        <v>55</v>
      </c>
      <c r="B186" s="4">
        <f>VLOOKUP(0.5*Passet!$B$23,Data!$A:$B,2)</f>
        <v>20</v>
      </c>
      <c r="C186" s="3"/>
    </row>
    <row r="187" spans="1:3" ht="18.75" x14ac:dyDescent="0.3">
      <c r="A187" s="3" t="s">
        <v>56</v>
      </c>
      <c r="B187" s="4">
        <f>VLOOKUP(0.6*Passet!$B$23,Data!$A:$B,2)</f>
        <v>25</v>
      </c>
      <c r="C187" s="3"/>
    </row>
    <row r="188" spans="1:3" ht="18.75" x14ac:dyDescent="0.3">
      <c r="A188" s="3" t="s">
        <v>57</v>
      </c>
      <c r="B188" s="4">
        <f>VLOOKUP(0.7*Passet!$B$23,Data!$A:$B,2)</f>
        <v>27.5</v>
      </c>
      <c r="C188" s="3">
        <v>10</v>
      </c>
    </row>
    <row r="189" spans="1:3" ht="18.75" x14ac:dyDescent="0.3">
      <c r="A189" s="3"/>
      <c r="B189" s="4"/>
      <c r="C189" s="3"/>
    </row>
    <row r="190" spans="1:3" ht="18.75" x14ac:dyDescent="0.3">
      <c r="A190" s="3" t="s">
        <v>118</v>
      </c>
      <c r="B190" s="4">
        <f>VLOOKUP(0.5*Passet!$B$23,Data!$A:$B,2)</f>
        <v>20</v>
      </c>
      <c r="C190" s="3"/>
    </row>
    <row r="191" spans="1:3" ht="18.75" x14ac:dyDescent="0.3">
      <c r="A191" s="3" t="s">
        <v>119</v>
      </c>
      <c r="B191" s="4">
        <f>VLOOKUP(0.6*Passet!$B$23,Data!$A:$B,2)</f>
        <v>25</v>
      </c>
      <c r="C191" s="3"/>
    </row>
    <row r="192" spans="1:3" ht="18.75" x14ac:dyDescent="0.3">
      <c r="A192" s="3" t="s">
        <v>120</v>
      </c>
      <c r="B192" s="4">
        <f>VLOOKUP(0.7*Passet!$B$23,Data!$A:$B,2)</f>
        <v>27.5</v>
      </c>
      <c r="C192" s="3">
        <v>15</v>
      </c>
    </row>
    <row r="193" spans="1:3" ht="18.75" x14ac:dyDescent="0.3">
      <c r="A193" s="3"/>
      <c r="B193" s="4"/>
      <c r="C193" s="3"/>
    </row>
    <row r="194" spans="1:3" ht="18.75" x14ac:dyDescent="0.3">
      <c r="A194" s="3" t="s">
        <v>58</v>
      </c>
      <c r="B194" s="4">
        <f>VLOOKUP(0.7*Passet!$B$23,Data!$A:$B,2)</f>
        <v>27.5</v>
      </c>
      <c r="C194" s="3"/>
    </row>
    <row r="195" spans="1:3" ht="18.75" x14ac:dyDescent="0.3">
      <c r="A195" s="3" t="s">
        <v>59</v>
      </c>
      <c r="B195" s="4">
        <f>VLOOKUP(0.8*Passet!$B$23,Data!$A:$B,2)</f>
        <v>32.5</v>
      </c>
      <c r="C195" s="3"/>
    </row>
    <row r="196" spans="1:3" ht="18.75" x14ac:dyDescent="0.3">
      <c r="A196" s="3" t="s">
        <v>60</v>
      </c>
      <c r="B196" s="4">
        <f>VLOOKUP(0.9*Passet!$B$23,Data!$A:$B,2)</f>
        <v>35</v>
      </c>
      <c r="C196" s="3">
        <v>20</v>
      </c>
    </row>
    <row r="197" spans="1:3" ht="18.75" x14ac:dyDescent="0.3">
      <c r="A197" s="3"/>
      <c r="B197" s="4"/>
      <c r="C197" s="3"/>
    </row>
    <row r="198" spans="1:3" ht="18.75" x14ac:dyDescent="0.3">
      <c r="A198" s="3" t="s">
        <v>61</v>
      </c>
      <c r="B198" s="4">
        <f>VLOOKUP(0.6*Passet!$B$23,Data!$A:$B,2)</f>
        <v>25</v>
      </c>
      <c r="C198" s="3"/>
    </row>
    <row r="199" spans="1:3" ht="18.75" x14ac:dyDescent="0.3">
      <c r="A199" s="3" t="s">
        <v>62</v>
      </c>
      <c r="B199" s="4">
        <f>VLOOKUP(0.7*Passet!$B$23,Data!$A:$B,2)</f>
        <v>27.5</v>
      </c>
      <c r="C199" s="3"/>
    </row>
    <row r="200" spans="1:3" ht="18.75" x14ac:dyDescent="0.3">
      <c r="A200" s="3" t="s">
        <v>63</v>
      </c>
      <c r="B200" s="4">
        <f>VLOOKUP(0.8*Passet!$B$23,Data!$A:$B,2)</f>
        <v>32.5</v>
      </c>
      <c r="C200" s="3">
        <v>25</v>
      </c>
    </row>
    <row r="201" spans="1:3" ht="18.75" x14ac:dyDescent="0.3">
      <c r="A201" s="3"/>
      <c r="B201" s="4"/>
      <c r="C201" s="3"/>
    </row>
    <row r="202" spans="1:3" ht="18.75" x14ac:dyDescent="0.3">
      <c r="A202" s="3" t="s">
        <v>121</v>
      </c>
      <c r="B202" s="4" t="s">
        <v>51</v>
      </c>
      <c r="C202" s="3">
        <v>30</v>
      </c>
    </row>
    <row r="203" spans="1:3" ht="18.75" x14ac:dyDescent="0.3">
      <c r="A203" s="3"/>
      <c r="B203" s="4"/>
      <c r="C203" s="3"/>
    </row>
    <row r="204" spans="1:3" ht="18.75" x14ac:dyDescent="0.3">
      <c r="A204" s="3"/>
      <c r="B204" s="4"/>
      <c r="C204" s="3"/>
    </row>
    <row r="205" spans="1:3" ht="18.75" x14ac:dyDescent="0.3">
      <c r="A205" s="3"/>
      <c r="B205" s="4"/>
      <c r="C205" s="3"/>
    </row>
    <row r="206" spans="1:3" ht="18.75" x14ac:dyDescent="0.3">
      <c r="A206" s="3"/>
      <c r="B206" s="4"/>
      <c r="C206" s="3"/>
    </row>
    <row r="207" spans="1:3" ht="18.75" x14ac:dyDescent="0.3">
      <c r="A207" s="3"/>
      <c r="B207" s="4"/>
      <c r="C207" s="3"/>
    </row>
    <row r="208" spans="1:3" ht="18.75" x14ac:dyDescent="0.3">
      <c r="A208" s="3"/>
      <c r="B208" s="4"/>
      <c r="C208" s="3"/>
    </row>
    <row r="209" spans="1:3" ht="18.75" x14ac:dyDescent="0.3">
      <c r="A209" s="3"/>
      <c r="B209" s="4"/>
      <c r="C209" s="3"/>
    </row>
    <row r="210" spans="1:3" ht="18.75" x14ac:dyDescent="0.3">
      <c r="A210" s="3"/>
      <c r="B210" s="4"/>
      <c r="C210" s="3"/>
    </row>
    <row r="211" spans="1:3" ht="18.75" x14ac:dyDescent="0.3">
      <c r="A211" s="3"/>
      <c r="B211" s="4"/>
      <c r="C211" s="3"/>
    </row>
    <row r="212" spans="1:3" ht="18.75" x14ac:dyDescent="0.3">
      <c r="A212" s="3"/>
      <c r="B212" s="4"/>
      <c r="C212" s="3"/>
    </row>
    <row r="213" spans="1:3" ht="18.75" x14ac:dyDescent="0.3">
      <c r="A213" s="3"/>
      <c r="B213" s="4"/>
      <c r="C213" s="3"/>
    </row>
    <row r="214" spans="1:3" ht="18.75" x14ac:dyDescent="0.3">
      <c r="A214" s="3"/>
      <c r="B214" s="4"/>
      <c r="C214" s="3"/>
    </row>
    <row r="215" spans="1:3" ht="40.15" customHeight="1" x14ac:dyDescent="0.35">
      <c r="A215" s="2" t="s">
        <v>64</v>
      </c>
      <c r="C215" s="5" t="s">
        <v>12</v>
      </c>
    </row>
    <row r="216" spans="1:3" ht="18.75" x14ac:dyDescent="0.3">
      <c r="A216" s="3"/>
      <c r="B216" s="4"/>
      <c r="C216" s="3"/>
    </row>
    <row r="217" spans="1:3" ht="18.75" x14ac:dyDescent="0.3">
      <c r="A217" s="3" t="s">
        <v>65</v>
      </c>
      <c r="B217" s="4">
        <f>VLOOKUP(0.7*Passet!$B$27,Data!$A:$B,2)</f>
        <v>27.5</v>
      </c>
      <c r="C217" s="3"/>
    </row>
    <row r="218" spans="1:3" ht="18.75" x14ac:dyDescent="0.3">
      <c r="A218" s="3" t="s">
        <v>66</v>
      </c>
      <c r="B218" s="4">
        <f>VLOOKUP(0.8*Passet!$B$27,Data!$A:$B,2)</f>
        <v>32.5</v>
      </c>
      <c r="C218" s="3"/>
    </row>
    <row r="219" spans="1:3" ht="18.75" x14ac:dyDescent="0.3">
      <c r="A219" s="3" t="s">
        <v>67</v>
      </c>
      <c r="B219" s="4">
        <f>VLOOKUP(0.9*Passet!$B$27,Data!$A:$B,2)</f>
        <v>35</v>
      </c>
      <c r="C219" s="3">
        <v>5</v>
      </c>
    </row>
    <row r="220" spans="1:3" ht="18.75" x14ac:dyDescent="0.3">
      <c r="A220" s="3"/>
      <c r="B220" s="4"/>
      <c r="C220" s="3"/>
    </row>
    <row r="221" spans="1:3" ht="18.75" x14ac:dyDescent="0.3">
      <c r="A221" s="3" t="s">
        <v>68</v>
      </c>
      <c r="B221" s="4">
        <f>VLOOKUP(0.8*Passet!$B$27,Data!$A:$B,2)</f>
        <v>32.5</v>
      </c>
      <c r="C221" s="3"/>
    </row>
    <row r="222" spans="1:3" ht="18.75" x14ac:dyDescent="0.3">
      <c r="A222" s="3" t="s">
        <v>69</v>
      </c>
      <c r="B222" s="4">
        <f>VLOOKUP(0.9*Passet!$B$27,Data!$A:$B,2)</f>
        <v>35</v>
      </c>
      <c r="C222" s="3"/>
    </row>
    <row r="223" spans="1:3" ht="18.75" x14ac:dyDescent="0.3">
      <c r="A223" s="3" t="s">
        <v>70</v>
      </c>
      <c r="B223" s="4">
        <f>VLOOKUP(1*Passet!$B$27,Data!$A:$B,2)</f>
        <v>40</v>
      </c>
      <c r="C223" s="3">
        <v>10</v>
      </c>
    </row>
    <row r="224" spans="1:3" ht="18.75" x14ac:dyDescent="0.3">
      <c r="A224" s="3"/>
      <c r="B224" s="4"/>
      <c r="C224" s="3"/>
    </row>
    <row r="225" spans="1:3" ht="18.75" x14ac:dyDescent="0.3">
      <c r="A225" s="3" t="s">
        <v>123</v>
      </c>
      <c r="B225" s="4">
        <f>VLOOKUP(0.6*Passet!$B$27,Data!$A:$B,2)</f>
        <v>25</v>
      </c>
      <c r="C225" s="3"/>
    </row>
    <row r="226" spans="1:3" ht="18.75" x14ac:dyDescent="0.3">
      <c r="A226" s="3" t="s">
        <v>124</v>
      </c>
      <c r="B226" s="4">
        <f>VLOOKUP(0.7*Passet!$B$27,Data!$A:$B,2)</f>
        <v>27.5</v>
      </c>
      <c r="C226" s="3"/>
    </row>
    <row r="227" spans="1:3" ht="18.75" x14ac:dyDescent="0.3">
      <c r="A227" s="3" t="s">
        <v>122</v>
      </c>
      <c r="B227" s="4">
        <f>VLOOKUP(0.8*Passet!$B$27,Data!$A:$B,2)</f>
        <v>32.5</v>
      </c>
      <c r="C227" s="3">
        <v>15</v>
      </c>
    </row>
    <row r="228" spans="1:3" ht="18.75" x14ac:dyDescent="0.3">
      <c r="A228" s="3"/>
      <c r="B228" s="4"/>
      <c r="C228" s="3"/>
    </row>
    <row r="229" spans="1:3" ht="18.75" x14ac:dyDescent="0.3">
      <c r="A229" s="3" t="s">
        <v>71</v>
      </c>
      <c r="B229" s="4">
        <f>VLOOKUP(0.7*Passet!$B$27,Data!$A:$B,2)</f>
        <v>27.5</v>
      </c>
      <c r="C229" s="3"/>
    </row>
    <row r="230" spans="1:3" ht="18.75" x14ac:dyDescent="0.3">
      <c r="A230" s="3" t="s">
        <v>72</v>
      </c>
      <c r="B230" s="4">
        <f>VLOOKUP(0.8*Passet!$B$27,Data!$A:$B,2)</f>
        <v>32.5</v>
      </c>
      <c r="C230" s="3"/>
    </row>
    <row r="231" spans="1:3" ht="18.75" x14ac:dyDescent="0.3">
      <c r="A231" s="3" t="s">
        <v>73</v>
      </c>
      <c r="B231" s="4">
        <f>VLOOKUP(0.9*Passet!$B$27,Data!$A:$B,2)</f>
        <v>35</v>
      </c>
      <c r="C231" s="3">
        <v>20</v>
      </c>
    </row>
    <row r="232" spans="1:3" ht="18.75" x14ac:dyDescent="0.3">
      <c r="A232" s="3"/>
      <c r="B232" s="4"/>
      <c r="C232" s="3"/>
    </row>
    <row r="233" spans="1:3" ht="18.75" x14ac:dyDescent="0.3">
      <c r="A233" s="3" t="s">
        <v>74</v>
      </c>
      <c r="B233" s="4">
        <f>VLOOKUP(0.9*Passet!$B$27,Data!$A:$B,2)</f>
        <v>35</v>
      </c>
      <c r="C233" s="3"/>
    </row>
    <row r="234" spans="1:3" ht="18.75" x14ac:dyDescent="0.3">
      <c r="A234" s="3" t="s">
        <v>75</v>
      </c>
      <c r="B234" s="4">
        <f>VLOOKUP(1*Passet!$B$27,Data!$A:$B,2)</f>
        <v>40</v>
      </c>
      <c r="C234" s="3"/>
    </row>
    <row r="235" spans="1:3" ht="18.75" x14ac:dyDescent="0.3">
      <c r="A235" s="3" t="s">
        <v>76</v>
      </c>
      <c r="B235" s="4">
        <f>VLOOKUP(1.1*Passet!$B$27,Data!$A:$B,2)</f>
        <v>45</v>
      </c>
      <c r="C235" s="3">
        <v>25</v>
      </c>
    </row>
    <row r="236" spans="1:3" ht="18.75" x14ac:dyDescent="0.3">
      <c r="A236" s="3"/>
      <c r="B236" s="4"/>
      <c r="C236" s="3"/>
    </row>
    <row r="237" spans="1:3" ht="18.75" x14ac:dyDescent="0.3">
      <c r="A237" s="3" t="s">
        <v>77</v>
      </c>
      <c r="B237" s="4" t="s">
        <v>51</v>
      </c>
      <c r="C237" s="3">
        <v>30</v>
      </c>
    </row>
    <row r="238" spans="1:3" ht="18.75" x14ac:dyDescent="0.3">
      <c r="A238" s="3"/>
      <c r="B238" s="4"/>
      <c r="C238" s="3"/>
    </row>
    <row r="239" spans="1:3" ht="18.75" x14ac:dyDescent="0.3">
      <c r="A239" s="3"/>
      <c r="B239" s="4"/>
      <c r="C239" s="3"/>
    </row>
    <row r="240" spans="1:3" ht="18.75" x14ac:dyDescent="0.3">
      <c r="A240" s="3"/>
      <c r="B240" s="4"/>
      <c r="C240" s="3"/>
    </row>
    <row r="241" spans="1:3" ht="18.75" x14ac:dyDescent="0.3">
      <c r="A241" s="3"/>
      <c r="B241" s="4"/>
      <c r="C241" s="3"/>
    </row>
    <row r="242" spans="1:3" ht="18.75" x14ac:dyDescent="0.3">
      <c r="A242" s="3"/>
      <c r="B242" s="4"/>
      <c r="C242" s="3"/>
    </row>
    <row r="243" spans="1:3" ht="18.75" x14ac:dyDescent="0.3">
      <c r="A243" s="3"/>
      <c r="B243" s="4"/>
      <c r="C243" s="3"/>
    </row>
    <row r="244" spans="1:3" ht="18.75" x14ac:dyDescent="0.3">
      <c r="A244" s="3"/>
      <c r="B244" s="4"/>
      <c r="C244" s="3"/>
    </row>
    <row r="245" spans="1:3" ht="18.75" x14ac:dyDescent="0.3">
      <c r="A245" s="3"/>
      <c r="B245" s="4"/>
      <c r="C245" s="3"/>
    </row>
    <row r="246" spans="1:3" ht="18.75" x14ac:dyDescent="0.3">
      <c r="A246" s="3"/>
      <c r="B246" s="4"/>
      <c r="C246" s="3"/>
    </row>
    <row r="247" spans="1:3" ht="18.75" x14ac:dyDescent="0.3">
      <c r="A247" s="3"/>
      <c r="B247" s="4"/>
      <c r="C247" s="3"/>
    </row>
    <row r="248" spans="1:3" ht="18.75" x14ac:dyDescent="0.3">
      <c r="A248" s="3"/>
      <c r="B248" s="4"/>
      <c r="C248" s="3"/>
    </row>
    <row r="249" spans="1:3" ht="18.75" x14ac:dyDescent="0.3">
      <c r="A249" s="3"/>
      <c r="B249" s="4"/>
      <c r="C249" s="3"/>
    </row>
    <row r="250" spans="1:3" ht="18.75" x14ac:dyDescent="0.3">
      <c r="A250" s="3"/>
      <c r="B250" s="4"/>
      <c r="C250" s="3"/>
    </row>
    <row r="251" spans="1:3" ht="40.15" customHeight="1" x14ac:dyDescent="0.35">
      <c r="A251" s="2" t="s">
        <v>78</v>
      </c>
      <c r="C251" s="5" t="s">
        <v>12</v>
      </c>
    </row>
    <row r="252" spans="1:3" ht="18.75" x14ac:dyDescent="0.3">
      <c r="A252" s="3"/>
      <c r="B252" s="4"/>
      <c r="C252" s="3"/>
    </row>
    <row r="253" spans="1:3" ht="18.75" x14ac:dyDescent="0.3">
      <c r="A253" s="3"/>
      <c r="B253" s="4"/>
      <c r="C253" s="3"/>
    </row>
    <row r="254" spans="1:3" ht="18.75" x14ac:dyDescent="0.3">
      <c r="A254" s="3" t="s">
        <v>13</v>
      </c>
      <c r="B254" s="8">
        <f>0.3*$B$23</f>
        <v>12</v>
      </c>
      <c r="C254" s="3"/>
    </row>
    <row r="255" spans="1:3" ht="18.75" x14ac:dyDescent="0.3">
      <c r="A255" s="3" t="s">
        <v>14</v>
      </c>
      <c r="B255" s="8">
        <f>0.4*$B$23</f>
        <v>16</v>
      </c>
      <c r="C255" s="3"/>
    </row>
    <row r="256" spans="1:3" ht="18.75" x14ac:dyDescent="0.3">
      <c r="A256" s="3" t="s">
        <v>15</v>
      </c>
      <c r="B256" s="8">
        <f>0.5*$B$23</f>
        <v>20</v>
      </c>
      <c r="C256" s="3">
        <v>5</v>
      </c>
    </row>
    <row r="257" spans="1:3" ht="18.75" x14ac:dyDescent="0.3">
      <c r="A257" s="3"/>
      <c r="B257" s="8"/>
      <c r="C257" s="3"/>
    </row>
    <row r="258" spans="1:3" ht="18.75" x14ac:dyDescent="0.3">
      <c r="A258" s="3" t="s">
        <v>79</v>
      </c>
      <c r="B258" s="8">
        <f>0.2*$B$23</f>
        <v>8</v>
      </c>
      <c r="C258" s="3"/>
    </row>
    <row r="259" spans="1:3" ht="18.75" x14ac:dyDescent="0.3">
      <c r="A259" s="3" t="s">
        <v>80</v>
      </c>
      <c r="B259" s="8">
        <f>0.25*$B$23</f>
        <v>10</v>
      </c>
      <c r="C259" s="3"/>
    </row>
    <row r="260" spans="1:3" ht="18.75" x14ac:dyDescent="0.3">
      <c r="A260" s="3" t="s">
        <v>81</v>
      </c>
      <c r="B260" s="8">
        <f>0.3*$B$23</f>
        <v>12</v>
      </c>
      <c r="C260" s="3">
        <v>10</v>
      </c>
    </row>
    <row r="261" spans="1:3" ht="18.75" x14ac:dyDescent="0.3">
      <c r="A261" s="3"/>
      <c r="B261" s="8"/>
      <c r="C261" s="3"/>
    </row>
    <row r="262" spans="1:3" ht="18.75" x14ac:dyDescent="0.3">
      <c r="A262" s="3" t="s">
        <v>134</v>
      </c>
      <c r="B262" s="8">
        <f>0.14*$B$23</f>
        <v>5.6000000000000005</v>
      </c>
      <c r="C262" s="3"/>
    </row>
    <row r="263" spans="1:3" ht="18.75" x14ac:dyDescent="0.3">
      <c r="A263" s="3" t="s">
        <v>125</v>
      </c>
      <c r="B263" s="8">
        <f>0.16*$B$23</f>
        <v>6.4</v>
      </c>
      <c r="C263" s="3"/>
    </row>
    <row r="264" spans="1:3" ht="18.75" x14ac:dyDescent="0.3">
      <c r="A264" s="3" t="s">
        <v>126</v>
      </c>
      <c r="B264" s="8">
        <f>0.18*$B$23</f>
        <v>7.1999999999999993</v>
      </c>
      <c r="C264" s="3">
        <v>15</v>
      </c>
    </row>
    <row r="265" spans="1:3" ht="18.75" x14ac:dyDescent="0.3">
      <c r="A265" s="3"/>
      <c r="B265" s="8"/>
      <c r="C265" s="3"/>
    </row>
    <row r="266" spans="1:3" ht="18.75" x14ac:dyDescent="0.3">
      <c r="A266" s="3" t="s">
        <v>82</v>
      </c>
      <c r="B266" s="8">
        <f>0.2*$B$23</f>
        <v>8</v>
      </c>
      <c r="C266" s="3"/>
    </row>
    <row r="267" spans="1:3" ht="18.75" x14ac:dyDescent="0.3">
      <c r="A267" s="3" t="s">
        <v>83</v>
      </c>
      <c r="B267" s="8">
        <f>0.25*$B$23</f>
        <v>10</v>
      </c>
      <c r="C267" s="3"/>
    </row>
    <row r="268" spans="1:3" ht="18.75" x14ac:dyDescent="0.3">
      <c r="A268" s="3" t="s">
        <v>84</v>
      </c>
      <c r="B268" s="8">
        <f>0.3*$B$23</f>
        <v>12</v>
      </c>
      <c r="C268" s="3">
        <v>20</v>
      </c>
    </row>
    <row r="269" spans="1:3" ht="18.75" x14ac:dyDescent="0.3">
      <c r="A269" s="3"/>
      <c r="B269" s="8"/>
      <c r="C269" s="3"/>
    </row>
    <row r="270" spans="1:3" ht="18.75" x14ac:dyDescent="0.3">
      <c r="A270" s="3" t="s">
        <v>85</v>
      </c>
      <c r="B270" s="8">
        <f>0.3*$B$23</f>
        <v>12</v>
      </c>
      <c r="C270" s="3"/>
    </row>
    <row r="271" spans="1:3" ht="18.75" x14ac:dyDescent="0.3">
      <c r="A271" s="3" t="s">
        <v>86</v>
      </c>
      <c r="B271" s="8">
        <f>0.35*$B$23</f>
        <v>14</v>
      </c>
      <c r="C271" s="3"/>
    </row>
    <row r="272" spans="1:3" ht="18.75" x14ac:dyDescent="0.3">
      <c r="A272" s="3" t="s">
        <v>87</v>
      </c>
      <c r="B272" s="8">
        <f>0.4*$B$23</f>
        <v>16</v>
      </c>
      <c r="C272" s="3">
        <v>25</v>
      </c>
    </row>
    <row r="273" spans="1:3" ht="18.75" x14ac:dyDescent="0.3">
      <c r="A273" s="3"/>
      <c r="B273" s="4"/>
      <c r="C273" s="3"/>
    </row>
    <row r="274" spans="1:3" ht="18.75" x14ac:dyDescent="0.3">
      <c r="A274" s="3" t="s">
        <v>50</v>
      </c>
      <c r="B274" s="4" t="s">
        <v>51</v>
      </c>
      <c r="C274" s="3">
        <v>30</v>
      </c>
    </row>
    <row r="275" spans="1:3" ht="18.75" x14ac:dyDescent="0.3">
      <c r="A275" s="3"/>
      <c r="B275" s="4"/>
      <c r="C275" s="3"/>
    </row>
    <row r="276" spans="1:3" ht="18.75" x14ac:dyDescent="0.3">
      <c r="A276" s="3"/>
      <c r="B276" s="4"/>
      <c r="C276" s="3"/>
    </row>
    <row r="277" spans="1:3" ht="18.75" x14ac:dyDescent="0.3">
      <c r="A277" s="3"/>
      <c r="B277" s="4"/>
      <c r="C277" s="3"/>
    </row>
    <row r="278" spans="1:3" ht="18.75" x14ac:dyDescent="0.3">
      <c r="A278" s="3"/>
      <c r="B278" s="4"/>
      <c r="C278" s="3"/>
    </row>
    <row r="279" spans="1:3" ht="18.75" x14ac:dyDescent="0.3">
      <c r="A279" s="3"/>
      <c r="B279" s="4"/>
      <c r="C279" s="3"/>
    </row>
    <row r="280" spans="1:3" ht="18.75" x14ac:dyDescent="0.3">
      <c r="A280" s="3"/>
      <c r="B280" s="4"/>
      <c r="C280" s="3"/>
    </row>
    <row r="281" spans="1:3" ht="18.75" x14ac:dyDescent="0.3">
      <c r="A281" s="3"/>
      <c r="B281" s="4"/>
      <c r="C281" s="3"/>
    </row>
    <row r="282" spans="1:3" ht="18.75" x14ac:dyDescent="0.3">
      <c r="A282" s="3"/>
      <c r="B282" s="4"/>
      <c r="C282" s="3"/>
    </row>
    <row r="283" spans="1:3" ht="18.75" x14ac:dyDescent="0.3">
      <c r="A283" s="3"/>
      <c r="B283" s="4"/>
      <c r="C283" s="3"/>
    </row>
    <row r="284" spans="1:3" ht="18.75" x14ac:dyDescent="0.3">
      <c r="A284" s="3"/>
      <c r="B284" s="4"/>
      <c r="C284" s="3"/>
    </row>
    <row r="285" spans="1:3" ht="18.75" x14ac:dyDescent="0.3">
      <c r="A285" s="3"/>
      <c r="B285" s="4"/>
      <c r="C285" s="3"/>
    </row>
    <row r="286" spans="1:3" ht="18.75" x14ac:dyDescent="0.3">
      <c r="A286" s="3"/>
      <c r="B286" s="4"/>
      <c r="C286" s="3"/>
    </row>
    <row r="287" spans="1:3" ht="40.15" customHeight="1" x14ac:dyDescent="0.35">
      <c r="A287" s="2" t="s">
        <v>88</v>
      </c>
      <c r="C287" s="5" t="s">
        <v>12</v>
      </c>
    </row>
    <row r="288" spans="1:3" ht="18.75" x14ac:dyDescent="0.3">
      <c r="A288" s="3"/>
      <c r="B288" s="4"/>
      <c r="C288" s="3"/>
    </row>
    <row r="289" spans="1:3" ht="18.75" x14ac:dyDescent="0.3">
      <c r="A289" s="3"/>
      <c r="B289" s="4"/>
      <c r="C289" s="3"/>
    </row>
    <row r="290" spans="1:3" ht="18.75" x14ac:dyDescent="0.3">
      <c r="A290" s="3" t="s">
        <v>89</v>
      </c>
      <c r="B290" s="8">
        <f>0.3*$B$27</f>
        <v>12</v>
      </c>
      <c r="C290" s="3"/>
    </row>
    <row r="291" spans="1:3" ht="18.75" x14ac:dyDescent="0.3">
      <c r="A291" s="3" t="s">
        <v>90</v>
      </c>
      <c r="B291" s="8">
        <f>0.35*$B$27</f>
        <v>14</v>
      </c>
      <c r="C291" s="3"/>
    </row>
    <row r="292" spans="1:3" ht="18.75" x14ac:dyDescent="0.3">
      <c r="A292" s="3" t="s">
        <v>91</v>
      </c>
      <c r="B292" s="8">
        <f>0.4*$B$27</f>
        <v>16</v>
      </c>
      <c r="C292" s="3">
        <v>5</v>
      </c>
    </row>
    <row r="293" spans="1:3" ht="18.75" x14ac:dyDescent="0.3">
      <c r="A293" s="3"/>
      <c r="B293" s="8"/>
      <c r="C293" s="3"/>
    </row>
    <row r="294" spans="1:3" ht="18.75" x14ac:dyDescent="0.3">
      <c r="A294" s="3" t="s">
        <v>127</v>
      </c>
      <c r="B294" s="8">
        <f>0.16*$B$27</f>
        <v>6.4</v>
      </c>
      <c r="C294" s="3"/>
    </row>
    <row r="295" spans="1:3" ht="18.75" x14ac:dyDescent="0.3">
      <c r="A295" s="3" t="s">
        <v>128</v>
      </c>
      <c r="B295" s="8">
        <f>0.18*$B$27</f>
        <v>7.1999999999999993</v>
      </c>
      <c r="C295" s="3"/>
    </row>
    <row r="296" spans="1:3" ht="18.75" x14ac:dyDescent="0.3">
      <c r="A296" s="3" t="s">
        <v>129</v>
      </c>
      <c r="B296" s="8">
        <f>0.2*$B$27</f>
        <v>8</v>
      </c>
      <c r="C296" s="3">
        <v>10</v>
      </c>
    </row>
    <row r="297" spans="1:3" ht="18.75" x14ac:dyDescent="0.3">
      <c r="A297" s="3"/>
      <c r="B297" s="8"/>
      <c r="C297" s="3"/>
    </row>
    <row r="298" spans="1:3" ht="18.75" x14ac:dyDescent="0.3">
      <c r="A298" s="3" t="s">
        <v>92</v>
      </c>
      <c r="B298" s="8">
        <f>0.2*$B$27</f>
        <v>8</v>
      </c>
      <c r="C298" s="3"/>
    </row>
    <row r="299" spans="1:3" ht="18.75" x14ac:dyDescent="0.3">
      <c r="A299" s="3" t="s">
        <v>143</v>
      </c>
      <c r="B299" s="8">
        <f>0.25*$B$27</f>
        <v>10</v>
      </c>
      <c r="C299" s="3"/>
    </row>
    <row r="300" spans="1:3" ht="18.75" x14ac:dyDescent="0.3">
      <c r="A300" s="3" t="s">
        <v>142</v>
      </c>
      <c r="B300" s="8">
        <f>0.3*$B$27</f>
        <v>12</v>
      </c>
      <c r="C300" s="3">
        <v>15</v>
      </c>
    </row>
    <row r="301" spans="1:3" ht="18.75" x14ac:dyDescent="0.3">
      <c r="A301" s="3"/>
      <c r="B301" s="4"/>
      <c r="C301" s="3"/>
    </row>
    <row r="302" spans="1:3" ht="18.75" x14ac:dyDescent="0.3">
      <c r="A302" s="3" t="s">
        <v>94</v>
      </c>
      <c r="B302" s="4" t="s">
        <v>11</v>
      </c>
      <c r="C302" s="3">
        <v>17</v>
      </c>
    </row>
    <row r="303" spans="1:3" ht="18.75" x14ac:dyDescent="0.3">
      <c r="A303" s="3"/>
      <c r="B303" s="4"/>
      <c r="C303" s="3"/>
    </row>
    <row r="304" spans="1:3" ht="18.75" x14ac:dyDescent="0.3">
      <c r="A304" s="3" t="s">
        <v>95</v>
      </c>
      <c r="B304" s="4" t="s">
        <v>51</v>
      </c>
      <c r="C304" s="3">
        <v>21</v>
      </c>
    </row>
    <row r="305" spans="1:3" ht="18.75" x14ac:dyDescent="0.3">
      <c r="A305" s="3"/>
      <c r="B305" s="4"/>
      <c r="C305" s="3"/>
    </row>
    <row r="306" spans="1:3" ht="18.75" x14ac:dyDescent="0.3">
      <c r="A306" s="3" t="s">
        <v>93</v>
      </c>
      <c r="B306" s="4" t="s">
        <v>11</v>
      </c>
      <c r="C306" s="3">
        <v>23</v>
      </c>
    </row>
    <row r="307" spans="1:3" ht="18.75" x14ac:dyDescent="0.3">
      <c r="A307" s="3"/>
      <c r="B307" s="4"/>
      <c r="C307" s="3"/>
    </row>
    <row r="308" spans="1:3" ht="18.75" x14ac:dyDescent="0.3">
      <c r="A308" s="3" t="s">
        <v>94</v>
      </c>
      <c r="B308" s="4" t="s">
        <v>11</v>
      </c>
      <c r="C308" s="3">
        <v>27</v>
      </c>
    </row>
    <row r="309" spans="1:3" ht="18.75" x14ac:dyDescent="0.3">
      <c r="A309" s="3"/>
      <c r="B309" s="4"/>
      <c r="C309" s="3"/>
    </row>
    <row r="310" spans="1:3" ht="18.75" x14ac:dyDescent="0.3">
      <c r="A310" s="3" t="s">
        <v>93</v>
      </c>
      <c r="B310" s="4" t="s">
        <v>11</v>
      </c>
      <c r="C310" s="3">
        <v>30</v>
      </c>
    </row>
    <row r="311" spans="1:3" ht="18.75" x14ac:dyDescent="0.3">
      <c r="A311" s="3"/>
      <c r="B311" s="4"/>
      <c r="C311" s="3"/>
    </row>
    <row r="312" spans="1:3" ht="18.75" x14ac:dyDescent="0.3">
      <c r="A312" s="3"/>
      <c r="B312" s="4"/>
      <c r="C312" s="3"/>
    </row>
    <row r="313" spans="1:3" ht="18.75" x14ac:dyDescent="0.3">
      <c r="A313" s="3"/>
      <c r="B313" s="4"/>
      <c r="C313" s="3"/>
    </row>
    <row r="314" spans="1:3" ht="18.75" x14ac:dyDescent="0.3">
      <c r="A314" s="3"/>
      <c r="B314" s="4"/>
      <c r="C314" s="3"/>
    </row>
    <row r="315" spans="1:3" ht="18.75" x14ac:dyDescent="0.3">
      <c r="A315" s="3"/>
      <c r="B315" s="4"/>
      <c r="C315" s="3"/>
    </row>
    <row r="316" spans="1:3" ht="18.75" x14ac:dyDescent="0.3">
      <c r="A316" s="3"/>
      <c r="B316" s="4"/>
      <c r="C316" s="3"/>
    </row>
    <row r="317" spans="1:3" ht="18.75" x14ac:dyDescent="0.3">
      <c r="A317" s="3"/>
      <c r="B317" s="4"/>
      <c r="C317" s="3"/>
    </row>
    <row r="318" spans="1:3" ht="18.75" x14ac:dyDescent="0.3">
      <c r="A318" s="3"/>
      <c r="B318" s="4"/>
      <c r="C318" s="3"/>
    </row>
    <row r="319" spans="1:3" ht="18.75" x14ac:dyDescent="0.3">
      <c r="A319" s="3"/>
      <c r="B319" s="4"/>
      <c r="C319" s="3"/>
    </row>
    <row r="320" spans="1:3" ht="18.75" x14ac:dyDescent="0.3">
      <c r="A320" s="3"/>
      <c r="B320" s="4"/>
      <c r="C320" s="3"/>
    </row>
    <row r="321" spans="1:3" ht="18.75" x14ac:dyDescent="0.3">
      <c r="A321" s="3"/>
      <c r="B321" s="4"/>
      <c r="C321" s="3"/>
    </row>
    <row r="322" spans="1:3" ht="18.75" x14ac:dyDescent="0.3">
      <c r="A322" s="3"/>
      <c r="B322" s="4"/>
      <c r="C322" s="3"/>
    </row>
    <row r="323" spans="1:3" ht="18.75" x14ac:dyDescent="0.3">
      <c r="A323" s="3"/>
      <c r="B323" s="4"/>
      <c r="C323" s="3"/>
    </row>
    <row r="324" spans="1:3" ht="18.75" x14ac:dyDescent="0.3">
      <c r="A324" s="3"/>
      <c r="B324" s="4"/>
      <c r="C324" s="3"/>
    </row>
    <row r="325" spans="1:3" ht="18.75" x14ac:dyDescent="0.3">
      <c r="A325" s="3"/>
      <c r="B325" s="4"/>
      <c r="C325" s="3"/>
    </row>
    <row r="326" spans="1:3" ht="18.75" x14ac:dyDescent="0.3">
      <c r="A326" s="3"/>
      <c r="B326" s="4"/>
      <c r="C326" s="3"/>
    </row>
    <row r="327" spans="1:3" ht="18.75" x14ac:dyDescent="0.3">
      <c r="A327" s="3"/>
      <c r="B327" s="4"/>
      <c r="C327" s="3"/>
    </row>
    <row r="328" spans="1:3" ht="18.75" x14ac:dyDescent="0.3">
      <c r="A328" s="3"/>
      <c r="B328" s="4"/>
      <c r="C328" s="3"/>
    </row>
    <row r="329" spans="1:3" ht="18.75" x14ac:dyDescent="0.3">
      <c r="A329" s="3"/>
      <c r="B329" s="4"/>
      <c r="C329" s="3"/>
    </row>
    <row r="330" spans="1:3" ht="18.75" x14ac:dyDescent="0.3">
      <c r="A330" s="3"/>
      <c r="B330" s="4"/>
      <c r="C330" s="3"/>
    </row>
    <row r="331" spans="1:3" ht="18.75" x14ac:dyDescent="0.3">
      <c r="A331" s="3"/>
      <c r="B331" s="4"/>
      <c r="C331" s="3"/>
    </row>
    <row r="332" spans="1:3" ht="18.75" x14ac:dyDescent="0.3">
      <c r="A332" s="3"/>
      <c r="B332" s="4"/>
      <c r="C332" s="3"/>
    </row>
    <row r="333" spans="1:3" ht="18.75" x14ac:dyDescent="0.3">
      <c r="A333" s="3"/>
      <c r="B333" s="4"/>
      <c r="C333" s="3"/>
    </row>
    <row r="334" spans="1:3" ht="18.75" x14ac:dyDescent="0.3">
      <c r="A334" s="3"/>
      <c r="B334" s="4"/>
      <c r="C334" s="3"/>
    </row>
    <row r="335" spans="1:3" ht="18.75" x14ac:dyDescent="0.3">
      <c r="A335" s="3"/>
      <c r="B335" s="4"/>
      <c r="C335" s="3"/>
    </row>
    <row r="336" spans="1:3" ht="18.75" x14ac:dyDescent="0.3">
      <c r="A336" s="3"/>
      <c r="B336" s="4"/>
      <c r="C336" s="3"/>
    </row>
    <row r="337" spans="1:3" ht="18.75" x14ac:dyDescent="0.3">
      <c r="A337" s="3"/>
      <c r="B337" s="4"/>
      <c r="C337" s="3"/>
    </row>
    <row r="338" spans="1:3" ht="18.75" x14ac:dyDescent="0.3">
      <c r="A338" s="3"/>
      <c r="B338" s="4"/>
      <c r="C338" s="3"/>
    </row>
    <row r="339" spans="1:3" ht="18.75" x14ac:dyDescent="0.3">
      <c r="A339" s="3"/>
      <c r="B339" s="4"/>
      <c r="C339" s="3"/>
    </row>
    <row r="340" spans="1:3" ht="18.75" x14ac:dyDescent="0.3">
      <c r="A340" s="3"/>
      <c r="B340" s="4"/>
      <c r="C340" s="3"/>
    </row>
    <row r="341" spans="1:3" ht="18.75" x14ac:dyDescent="0.3">
      <c r="A341" s="3"/>
      <c r="B341" s="4"/>
      <c r="C341" s="3"/>
    </row>
    <row r="342" spans="1:3" ht="18.75" x14ac:dyDescent="0.3">
      <c r="A342" s="3"/>
      <c r="B342" s="4"/>
      <c r="C342" s="3"/>
    </row>
    <row r="343" spans="1:3" ht="18.75" x14ac:dyDescent="0.3">
      <c r="A343" s="3"/>
      <c r="B343" s="4"/>
      <c r="C343" s="3"/>
    </row>
    <row r="344" spans="1:3" ht="18.75" x14ac:dyDescent="0.3">
      <c r="A344" s="3"/>
      <c r="B344" s="4"/>
      <c r="C344" s="3"/>
    </row>
    <row r="345" spans="1:3" ht="18.75" x14ac:dyDescent="0.3">
      <c r="A345" s="3"/>
      <c r="B345" s="4"/>
      <c r="C345" s="3"/>
    </row>
    <row r="346" spans="1:3" ht="18.75" x14ac:dyDescent="0.3">
      <c r="A346" s="3"/>
      <c r="B346" s="4"/>
      <c r="C346" s="3"/>
    </row>
    <row r="347" spans="1:3" ht="18.75" x14ac:dyDescent="0.3">
      <c r="A347" s="3"/>
      <c r="B347" s="4"/>
      <c r="C347" s="3"/>
    </row>
    <row r="348" spans="1:3" ht="18.75" x14ac:dyDescent="0.3">
      <c r="A348" s="3"/>
      <c r="B348" s="4"/>
      <c r="C348" s="3"/>
    </row>
    <row r="349" spans="1:3" ht="18.75" x14ac:dyDescent="0.3">
      <c r="A349" s="3"/>
      <c r="B349" s="4"/>
      <c r="C349" s="3"/>
    </row>
    <row r="350" spans="1:3" ht="18.75" x14ac:dyDescent="0.3">
      <c r="A350" s="3"/>
      <c r="B350" s="4"/>
      <c r="C350" s="3"/>
    </row>
    <row r="351" spans="1:3" ht="18.75" x14ac:dyDescent="0.3">
      <c r="A351" s="3"/>
      <c r="B351" s="4"/>
      <c r="C351" s="3"/>
    </row>
    <row r="352" spans="1:3" ht="18.75" x14ac:dyDescent="0.3">
      <c r="A352" s="3"/>
      <c r="B352" s="4"/>
      <c r="C352" s="3"/>
    </row>
    <row r="353" spans="1:3" ht="18.75" x14ac:dyDescent="0.3">
      <c r="A353" s="3"/>
      <c r="B353" s="4"/>
      <c r="C353" s="3"/>
    </row>
    <row r="354" spans="1:3" ht="18.75" x14ac:dyDescent="0.3">
      <c r="A354" s="3"/>
      <c r="B354" s="4"/>
      <c r="C354" s="3"/>
    </row>
    <row r="355" spans="1:3" ht="18.75" x14ac:dyDescent="0.3">
      <c r="A355" s="3"/>
      <c r="B355" s="4"/>
      <c r="C355" s="3"/>
    </row>
    <row r="356" spans="1:3" ht="18.75" x14ac:dyDescent="0.3">
      <c r="A356" s="3"/>
      <c r="B356" s="4"/>
      <c r="C356" s="3"/>
    </row>
    <row r="357" spans="1:3" ht="18.75" x14ac:dyDescent="0.3">
      <c r="A357" s="3"/>
      <c r="B357" s="4"/>
      <c r="C357" s="3"/>
    </row>
    <row r="358" spans="1:3" ht="18.75" x14ac:dyDescent="0.3">
      <c r="A358" s="3"/>
      <c r="B358" s="4"/>
      <c r="C358" s="3"/>
    </row>
    <row r="359" spans="1:3" ht="18.75" x14ac:dyDescent="0.3">
      <c r="A359" s="3"/>
      <c r="B359" s="4"/>
      <c r="C359" s="3"/>
    </row>
    <row r="360" spans="1:3" ht="18.75" x14ac:dyDescent="0.3">
      <c r="A360" s="3"/>
      <c r="B360" s="4"/>
      <c r="C360" s="3"/>
    </row>
    <row r="361" spans="1:3" ht="18.75" x14ac:dyDescent="0.3">
      <c r="A361" s="3"/>
      <c r="B361" s="4"/>
      <c r="C361" s="3"/>
    </row>
    <row r="362" spans="1:3" ht="18.75" x14ac:dyDescent="0.3">
      <c r="A362" s="3"/>
      <c r="B362" s="4"/>
      <c r="C362" s="3"/>
    </row>
    <row r="363" spans="1:3" ht="18.75" x14ac:dyDescent="0.3">
      <c r="A363" s="3"/>
      <c r="B363" s="4"/>
      <c r="C363" s="3"/>
    </row>
    <row r="364" spans="1:3" ht="18.75" x14ac:dyDescent="0.3">
      <c r="A364" s="3"/>
      <c r="B364" s="4"/>
      <c r="C364" s="3"/>
    </row>
    <row r="365" spans="1:3" ht="18.75" x14ac:dyDescent="0.3">
      <c r="A365" s="3"/>
      <c r="B365" s="4"/>
      <c r="C365" s="3"/>
    </row>
    <row r="366" spans="1:3" ht="18.75" x14ac:dyDescent="0.3">
      <c r="A366" s="3"/>
      <c r="B366" s="4"/>
      <c r="C366" s="3"/>
    </row>
    <row r="367" spans="1:3" ht="18.75" x14ac:dyDescent="0.3">
      <c r="A367" s="3"/>
      <c r="B367" s="4"/>
      <c r="C367" s="3"/>
    </row>
    <row r="368" spans="1:3" ht="18.75" x14ac:dyDescent="0.3">
      <c r="A368" s="3"/>
      <c r="B368" s="4"/>
      <c r="C368" s="3"/>
    </row>
    <row r="369" spans="1:3" ht="18.75" x14ac:dyDescent="0.3">
      <c r="A369" s="3"/>
      <c r="B369" s="4"/>
      <c r="C369" s="3"/>
    </row>
    <row r="370" spans="1:3" ht="18.75" x14ac:dyDescent="0.3">
      <c r="A370" s="3"/>
      <c r="B370" s="4"/>
      <c r="C370" s="3"/>
    </row>
    <row r="371" spans="1:3" ht="18.75" x14ac:dyDescent="0.3">
      <c r="A371" s="3"/>
      <c r="B371" s="4"/>
      <c r="C371" s="3"/>
    </row>
    <row r="372" spans="1:3" ht="18.75" x14ac:dyDescent="0.3">
      <c r="A372" s="3"/>
      <c r="B372" s="4"/>
      <c r="C372" s="3"/>
    </row>
    <row r="373" spans="1:3" ht="18.75" x14ac:dyDescent="0.3">
      <c r="A373" s="3"/>
      <c r="B373" s="4"/>
      <c r="C373" s="3"/>
    </row>
    <row r="374" spans="1:3" ht="18.75" x14ac:dyDescent="0.3">
      <c r="A374" s="3"/>
      <c r="B374" s="4"/>
      <c r="C374" s="3"/>
    </row>
    <row r="375" spans="1:3" ht="18.75" x14ac:dyDescent="0.3">
      <c r="A375" s="3"/>
      <c r="B375" s="4"/>
      <c r="C375" s="3"/>
    </row>
    <row r="376" spans="1:3" ht="18.75" x14ac:dyDescent="0.3">
      <c r="A376" s="3"/>
      <c r="B376" s="4"/>
      <c r="C376" s="3"/>
    </row>
    <row r="377" spans="1:3" ht="18.75" x14ac:dyDescent="0.3">
      <c r="A377" s="3"/>
      <c r="B377" s="4"/>
      <c r="C377" s="3"/>
    </row>
    <row r="378" spans="1:3" ht="18.75" x14ac:dyDescent="0.3">
      <c r="A378" s="3"/>
      <c r="B378" s="4"/>
      <c r="C378" s="3"/>
    </row>
    <row r="379" spans="1:3" ht="18.75" x14ac:dyDescent="0.3">
      <c r="A379" s="3"/>
      <c r="B379" s="4"/>
      <c r="C379" s="3"/>
    </row>
    <row r="380" spans="1:3" ht="18.75" x14ac:dyDescent="0.3">
      <c r="A380" s="3"/>
      <c r="B380" s="4"/>
      <c r="C380" s="3"/>
    </row>
    <row r="381" spans="1:3" ht="18.75" x14ac:dyDescent="0.3">
      <c r="A381" s="3"/>
      <c r="B381" s="4"/>
      <c r="C381" s="3"/>
    </row>
    <row r="382" spans="1:3" ht="18.75" x14ac:dyDescent="0.3">
      <c r="A382" s="3"/>
      <c r="B382" s="4"/>
      <c r="C382" s="3"/>
    </row>
    <row r="383" spans="1:3" ht="18.75" x14ac:dyDescent="0.3">
      <c r="A383" s="3"/>
      <c r="B383" s="4"/>
      <c r="C383" s="3"/>
    </row>
    <row r="384" spans="1:3" ht="18.75" x14ac:dyDescent="0.3">
      <c r="A384" s="3"/>
      <c r="B384" s="4"/>
      <c r="C384" s="3"/>
    </row>
    <row r="385" spans="1:3" ht="18.75" x14ac:dyDescent="0.3">
      <c r="A385" s="3"/>
      <c r="B385" s="4"/>
      <c r="C385" s="3"/>
    </row>
    <row r="386" spans="1:3" ht="18.75" x14ac:dyDescent="0.3">
      <c r="A386" s="3"/>
      <c r="B386" s="4"/>
      <c r="C386" s="3"/>
    </row>
    <row r="387" spans="1:3" ht="18.75" x14ac:dyDescent="0.3">
      <c r="A387" s="3"/>
      <c r="B387" s="4"/>
      <c r="C387" s="3"/>
    </row>
    <row r="388" spans="1:3" ht="18.75" x14ac:dyDescent="0.3">
      <c r="A388" s="3"/>
      <c r="B388" s="4"/>
      <c r="C388" s="3"/>
    </row>
    <row r="389" spans="1:3" ht="18.75" x14ac:dyDescent="0.3">
      <c r="A389" s="3"/>
      <c r="B389" s="4"/>
      <c r="C389" s="3"/>
    </row>
    <row r="390" spans="1:3" ht="18.75" x14ac:dyDescent="0.3">
      <c r="A390" s="3"/>
      <c r="B390" s="4"/>
      <c r="C390" s="3"/>
    </row>
    <row r="391" spans="1:3" ht="18.75" x14ac:dyDescent="0.3">
      <c r="A391" s="3"/>
      <c r="B391" s="4"/>
      <c r="C391" s="3"/>
    </row>
    <row r="392" spans="1:3" ht="18.75" x14ac:dyDescent="0.3">
      <c r="A392" s="3"/>
      <c r="B392" s="4"/>
      <c r="C392" s="3"/>
    </row>
    <row r="393" spans="1:3" ht="18.75" x14ac:dyDescent="0.3">
      <c r="A393" s="3"/>
      <c r="B393" s="4"/>
      <c r="C393" s="3"/>
    </row>
    <row r="394" spans="1:3" ht="18.75" x14ac:dyDescent="0.3">
      <c r="A394" s="3"/>
      <c r="B394" s="4"/>
      <c r="C394" s="3"/>
    </row>
    <row r="395" spans="1:3" ht="18.75" x14ac:dyDescent="0.3">
      <c r="A395" s="3"/>
      <c r="B395" s="4"/>
      <c r="C395" s="3"/>
    </row>
    <row r="396" spans="1:3" ht="18.75" x14ac:dyDescent="0.3">
      <c r="A396" s="3"/>
      <c r="B396" s="4"/>
      <c r="C396" s="3"/>
    </row>
    <row r="397" spans="1:3" ht="18.75" x14ac:dyDescent="0.3">
      <c r="A397" s="3"/>
      <c r="B397" s="4"/>
      <c r="C397" s="3"/>
    </row>
    <row r="398" spans="1:3" ht="18.75" x14ac:dyDescent="0.3">
      <c r="A398" s="3"/>
      <c r="B398" s="4"/>
      <c r="C398" s="3"/>
    </row>
    <row r="399" spans="1:3" ht="18.75" x14ac:dyDescent="0.3">
      <c r="A399" s="3"/>
      <c r="B399" s="4"/>
      <c r="C399" s="3"/>
    </row>
    <row r="400" spans="1:3" ht="18.75" x14ac:dyDescent="0.3">
      <c r="A400" s="3"/>
      <c r="B400" s="4"/>
      <c r="C400" s="3"/>
    </row>
    <row r="401" spans="1:3" ht="18.75" x14ac:dyDescent="0.3">
      <c r="A401" s="3"/>
      <c r="B401" s="4"/>
      <c r="C401" s="3"/>
    </row>
    <row r="402" spans="1:3" ht="18.75" x14ac:dyDescent="0.3">
      <c r="A402" s="3"/>
      <c r="B402" s="4"/>
      <c r="C402" s="3"/>
    </row>
    <row r="403" spans="1:3" ht="18.75" x14ac:dyDescent="0.3">
      <c r="A403" s="3"/>
      <c r="B403" s="4"/>
      <c r="C403" s="3"/>
    </row>
    <row r="404" spans="1:3" ht="18.75" x14ac:dyDescent="0.3">
      <c r="A404" s="3"/>
      <c r="B404" s="4"/>
      <c r="C404" s="3"/>
    </row>
    <row r="405" spans="1:3" ht="18.75" x14ac:dyDescent="0.3">
      <c r="A405" s="3"/>
      <c r="B405" s="4"/>
      <c r="C405" s="3"/>
    </row>
    <row r="406" spans="1:3" ht="18.75" x14ac:dyDescent="0.3">
      <c r="A406" s="3"/>
      <c r="B406" s="4"/>
      <c r="C406" s="3"/>
    </row>
    <row r="407" spans="1:3" ht="18.75" x14ac:dyDescent="0.3">
      <c r="A407" s="3"/>
      <c r="B407" s="4"/>
      <c r="C407" s="3"/>
    </row>
    <row r="408" spans="1:3" ht="18.75" x14ac:dyDescent="0.3">
      <c r="A408" s="3"/>
      <c r="B408" s="4"/>
      <c r="C408" s="3"/>
    </row>
    <row r="409" spans="1:3" ht="18.75" x14ac:dyDescent="0.3">
      <c r="A409" s="3"/>
      <c r="B409" s="4"/>
      <c r="C409" s="3"/>
    </row>
    <row r="410" spans="1:3" ht="18.75" x14ac:dyDescent="0.3">
      <c r="A410" s="3"/>
      <c r="B410" s="4"/>
      <c r="C410" s="3"/>
    </row>
    <row r="411" spans="1:3" ht="18.75" x14ac:dyDescent="0.3">
      <c r="A411" s="3"/>
      <c r="B411" s="4"/>
      <c r="C411" s="3"/>
    </row>
  </sheetData>
  <sheetProtection algorithmName="SHA-512" hashValue="D2WNgsWY30B7GU7XIWJLLXpy40dGSNHJ5mqfgSIMEStkvl+4v+pYjKgNcf0tzjG66wz3gBLnxr9aFrW6xzkfbw==" saltValue="KJ9VVfummJOlXARb98ID1A==" spinCount="100000" sheet="1" objects="1" scenarios="1" selectLockedCells="1"/>
  <mergeCells count="4">
    <mergeCell ref="A16:C16"/>
    <mergeCell ref="A32:C32"/>
    <mergeCell ref="A6:C6"/>
    <mergeCell ref="A11:C11"/>
  </mergeCells>
  <pageMargins left="0.7" right="0.7" top="0.75" bottom="0.75" header="0.3" footer="0.3"/>
  <pageSetup orientation="portrait" r:id="rId1"/>
  <headerFooter>
    <oddFooter>&amp;L&amp;12Armar och axelträning&amp;C&amp;12Rätt träning ger rätt styrka&amp;R&amp;12thomas@deadlift.se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workbookViewId="0">
      <selection activeCell="A2" sqref="A2"/>
    </sheetView>
  </sheetViews>
  <sheetFormatPr defaultRowHeight="15" x14ac:dyDescent="0.25"/>
  <sheetData>
    <row r="1" spans="1:2" x14ac:dyDescent="0.25">
      <c r="A1">
        <v>3.7</v>
      </c>
      <c r="B1">
        <v>5</v>
      </c>
    </row>
    <row r="2" spans="1:2" x14ac:dyDescent="0.25">
      <c r="A2">
        <v>6.2</v>
      </c>
      <c r="B2">
        <v>7.5</v>
      </c>
    </row>
    <row r="3" spans="1:2" x14ac:dyDescent="0.25">
      <c r="A3">
        <v>8.6999999999999993</v>
      </c>
      <c r="B3">
        <v>10</v>
      </c>
    </row>
    <row r="4" spans="1:2" x14ac:dyDescent="0.25">
      <c r="A4">
        <v>11.2</v>
      </c>
      <c r="B4">
        <v>12.5</v>
      </c>
    </row>
    <row r="5" spans="1:2" x14ac:dyDescent="0.25">
      <c r="A5">
        <v>13.7</v>
      </c>
      <c r="B5">
        <v>15</v>
      </c>
    </row>
    <row r="6" spans="1:2" x14ac:dyDescent="0.25">
      <c r="A6">
        <v>16.2</v>
      </c>
      <c r="B6">
        <v>17.5</v>
      </c>
    </row>
    <row r="7" spans="1:2" x14ac:dyDescent="0.25">
      <c r="A7">
        <v>18.7</v>
      </c>
      <c r="B7">
        <v>20</v>
      </c>
    </row>
    <row r="8" spans="1:2" x14ac:dyDescent="0.25">
      <c r="A8">
        <v>21.2</v>
      </c>
      <c r="B8">
        <v>22.5</v>
      </c>
    </row>
    <row r="9" spans="1:2" x14ac:dyDescent="0.25">
      <c r="A9">
        <v>23.7</v>
      </c>
      <c r="B9">
        <v>25</v>
      </c>
    </row>
    <row r="10" spans="1:2" x14ac:dyDescent="0.25">
      <c r="A10">
        <v>26.2</v>
      </c>
      <c r="B10">
        <v>27.5</v>
      </c>
    </row>
    <row r="11" spans="1:2" x14ac:dyDescent="0.25">
      <c r="A11">
        <v>28.7</v>
      </c>
      <c r="B11">
        <v>30</v>
      </c>
    </row>
    <row r="12" spans="1:2" x14ac:dyDescent="0.25">
      <c r="A12">
        <v>31.2</v>
      </c>
      <c r="B12">
        <v>32.5</v>
      </c>
    </row>
    <row r="13" spans="1:2" x14ac:dyDescent="0.25">
      <c r="A13">
        <v>33.700000000000003</v>
      </c>
      <c r="B13">
        <v>35</v>
      </c>
    </row>
    <row r="14" spans="1:2" x14ac:dyDescent="0.25">
      <c r="A14">
        <v>36.200000000000003</v>
      </c>
      <c r="B14">
        <v>37.5</v>
      </c>
    </row>
    <row r="15" spans="1:2" x14ac:dyDescent="0.25">
      <c r="A15">
        <v>38.700000000000003</v>
      </c>
      <c r="B15">
        <v>40</v>
      </c>
    </row>
    <row r="16" spans="1:2" x14ac:dyDescent="0.25">
      <c r="A16">
        <v>41.2</v>
      </c>
      <c r="B16">
        <v>42.5</v>
      </c>
    </row>
    <row r="17" spans="1:2" x14ac:dyDescent="0.25">
      <c r="A17">
        <v>43.7</v>
      </c>
      <c r="B17">
        <v>45</v>
      </c>
    </row>
    <row r="18" spans="1:2" x14ac:dyDescent="0.25">
      <c r="A18">
        <v>46.2</v>
      </c>
      <c r="B18">
        <v>47.5</v>
      </c>
    </row>
    <row r="19" spans="1:2" x14ac:dyDescent="0.25">
      <c r="A19">
        <v>48.7</v>
      </c>
      <c r="B19">
        <v>50</v>
      </c>
    </row>
    <row r="20" spans="1:2" x14ac:dyDescent="0.25">
      <c r="A20">
        <v>51.2</v>
      </c>
      <c r="B20">
        <v>52.5</v>
      </c>
    </row>
    <row r="21" spans="1:2" x14ac:dyDescent="0.25">
      <c r="A21">
        <v>53.7</v>
      </c>
      <c r="B21">
        <v>55</v>
      </c>
    </row>
    <row r="22" spans="1:2" x14ac:dyDescent="0.25">
      <c r="A22">
        <v>56.2</v>
      </c>
      <c r="B22">
        <v>57.5</v>
      </c>
    </row>
    <row r="23" spans="1:2" x14ac:dyDescent="0.25">
      <c r="A23">
        <v>58.7</v>
      </c>
      <c r="B23">
        <v>60</v>
      </c>
    </row>
    <row r="24" spans="1:2" x14ac:dyDescent="0.25">
      <c r="A24">
        <v>61.2</v>
      </c>
      <c r="B24">
        <v>62.5</v>
      </c>
    </row>
    <row r="25" spans="1:2" x14ac:dyDescent="0.25">
      <c r="A25">
        <v>63.7</v>
      </c>
      <c r="B25">
        <v>65</v>
      </c>
    </row>
    <row r="26" spans="1:2" x14ac:dyDescent="0.25">
      <c r="A26">
        <v>66.2</v>
      </c>
      <c r="B26">
        <v>67.5</v>
      </c>
    </row>
    <row r="27" spans="1:2" x14ac:dyDescent="0.25">
      <c r="A27">
        <v>68.7</v>
      </c>
      <c r="B27">
        <v>70</v>
      </c>
    </row>
    <row r="28" spans="1:2" x14ac:dyDescent="0.25">
      <c r="A28">
        <v>71.2</v>
      </c>
      <c r="B28">
        <v>72.5</v>
      </c>
    </row>
    <row r="29" spans="1:2" x14ac:dyDescent="0.25">
      <c r="A29">
        <v>73.7</v>
      </c>
      <c r="B29">
        <v>75</v>
      </c>
    </row>
    <row r="30" spans="1:2" x14ac:dyDescent="0.25">
      <c r="A30">
        <v>76.2</v>
      </c>
      <c r="B30">
        <v>77.5</v>
      </c>
    </row>
    <row r="31" spans="1:2" x14ac:dyDescent="0.25">
      <c r="A31">
        <v>78.7</v>
      </c>
      <c r="B31">
        <v>80</v>
      </c>
    </row>
    <row r="32" spans="1:2" x14ac:dyDescent="0.25">
      <c r="A32">
        <v>81.2</v>
      </c>
      <c r="B32">
        <v>82.5</v>
      </c>
    </row>
    <row r="33" spans="1:2" x14ac:dyDescent="0.25">
      <c r="A33">
        <v>83.7</v>
      </c>
      <c r="B33">
        <v>85</v>
      </c>
    </row>
    <row r="34" spans="1:2" x14ac:dyDescent="0.25">
      <c r="A34">
        <v>86.2</v>
      </c>
      <c r="B34">
        <v>87.5</v>
      </c>
    </row>
    <row r="35" spans="1:2" x14ac:dyDescent="0.25">
      <c r="A35">
        <v>88.7</v>
      </c>
      <c r="B35">
        <v>90</v>
      </c>
    </row>
    <row r="36" spans="1:2" x14ac:dyDescent="0.25">
      <c r="A36">
        <v>91.2</v>
      </c>
      <c r="B36">
        <v>92.5</v>
      </c>
    </row>
    <row r="37" spans="1:2" x14ac:dyDescent="0.25">
      <c r="A37">
        <v>93.7</v>
      </c>
      <c r="B37">
        <v>95</v>
      </c>
    </row>
    <row r="38" spans="1:2" x14ac:dyDescent="0.25">
      <c r="A38">
        <v>96.2</v>
      </c>
      <c r="B38">
        <v>97.5</v>
      </c>
    </row>
    <row r="39" spans="1:2" x14ac:dyDescent="0.25">
      <c r="A39">
        <v>98.7</v>
      </c>
      <c r="B39">
        <v>100</v>
      </c>
    </row>
    <row r="40" spans="1:2" x14ac:dyDescent="0.25">
      <c r="A40">
        <v>101.2</v>
      </c>
      <c r="B40">
        <v>102.5</v>
      </c>
    </row>
    <row r="41" spans="1:2" x14ac:dyDescent="0.25">
      <c r="A41">
        <v>103.7</v>
      </c>
      <c r="B41">
        <v>105</v>
      </c>
    </row>
    <row r="42" spans="1:2" x14ac:dyDescent="0.25">
      <c r="A42">
        <v>106.2</v>
      </c>
      <c r="B42">
        <v>107.5</v>
      </c>
    </row>
    <row r="43" spans="1:2" x14ac:dyDescent="0.25">
      <c r="A43">
        <v>108.7</v>
      </c>
      <c r="B43">
        <v>110</v>
      </c>
    </row>
    <row r="44" spans="1:2" x14ac:dyDescent="0.25">
      <c r="A44">
        <v>111.2</v>
      </c>
      <c r="B44">
        <v>112.5</v>
      </c>
    </row>
    <row r="45" spans="1:2" x14ac:dyDescent="0.25">
      <c r="A45">
        <v>113.7</v>
      </c>
      <c r="B45">
        <v>115</v>
      </c>
    </row>
    <row r="46" spans="1:2" x14ac:dyDescent="0.25">
      <c r="A46">
        <v>116.2</v>
      </c>
      <c r="B46">
        <v>117.5</v>
      </c>
    </row>
    <row r="47" spans="1:2" x14ac:dyDescent="0.25">
      <c r="A47">
        <v>118.7</v>
      </c>
      <c r="B47">
        <v>120</v>
      </c>
    </row>
    <row r="48" spans="1:2" x14ac:dyDescent="0.25">
      <c r="A48">
        <v>121.2</v>
      </c>
      <c r="B48">
        <v>122.5</v>
      </c>
    </row>
    <row r="49" spans="1:2" x14ac:dyDescent="0.25">
      <c r="A49">
        <v>123.7</v>
      </c>
      <c r="B49">
        <v>125</v>
      </c>
    </row>
    <row r="50" spans="1:2" x14ac:dyDescent="0.25">
      <c r="A50">
        <v>126.2</v>
      </c>
      <c r="B50">
        <v>127.5</v>
      </c>
    </row>
    <row r="51" spans="1:2" x14ac:dyDescent="0.25">
      <c r="A51">
        <v>128.69999999999999</v>
      </c>
      <c r="B51">
        <v>130</v>
      </c>
    </row>
    <row r="52" spans="1:2" x14ac:dyDescent="0.25">
      <c r="A52">
        <v>131.19999999999999</v>
      </c>
      <c r="B52">
        <v>132.5</v>
      </c>
    </row>
    <row r="53" spans="1:2" x14ac:dyDescent="0.25">
      <c r="A53">
        <v>133.69999999999999</v>
      </c>
      <c r="B53">
        <v>135</v>
      </c>
    </row>
    <row r="54" spans="1:2" x14ac:dyDescent="0.25">
      <c r="A54">
        <v>136.19999999999999</v>
      </c>
      <c r="B54">
        <v>137.5</v>
      </c>
    </row>
    <row r="55" spans="1:2" x14ac:dyDescent="0.25">
      <c r="A55">
        <v>138.69999999999999</v>
      </c>
      <c r="B55">
        <v>140</v>
      </c>
    </row>
    <row r="56" spans="1:2" x14ac:dyDescent="0.25">
      <c r="A56">
        <v>141.19999999999999</v>
      </c>
      <c r="B56">
        <v>142.5</v>
      </c>
    </row>
    <row r="57" spans="1:2" x14ac:dyDescent="0.25">
      <c r="A57">
        <v>143.69999999999999</v>
      </c>
      <c r="B57">
        <v>145</v>
      </c>
    </row>
    <row r="58" spans="1:2" x14ac:dyDescent="0.25">
      <c r="A58">
        <v>146.19999999999999</v>
      </c>
      <c r="B58">
        <v>147.5</v>
      </c>
    </row>
    <row r="59" spans="1:2" x14ac:dyDescent="0.25">
      <c r="A59">
        <v>148.69999999999999</v>
      </c>
      <c r="B59">
        <v>150</v>
      </c>
    </row>
    <row r="60" spans="1:2" x14ac:dyDescent="0.25">
      <c r="A60">
        <v>151.19999999999999</v>
      </c>
      <c r="B60">
        <v>152.5</v>
      </c>
    </row>
    <row r="61" spans="1:2" x14ac:dyDescent="0.25">
      <c r="A61">
        <v>153.69999999999999</v>
      </c>
      <c r="B61">
        <v>155</v>
      </c>
    </row>
    <row r="62" spans="1:2" x14ac:dyDescent="0.25">
      <c r="A62">
        <v>156.19999999999999</v>
      </c>
      <c r="B62">
        <v>157.5</v>
      </c>
    </row>
    <row r="63" spans="1:2" x14ac:dyDescent="0.25">
      <c r="A63">
        <v>158.69999999999999</v>
      </c>
      <c r="B63">
        <v>160</v>
      </c>
    </row>
    <row r="64" spans="1:2" x14ac:dyDescent="0.25">
      <c r="A64">
        <v>161.19999999999999</v>
      </c>
      <c r="B64">
        <v>162.5</v>
      </c>
    </row>
    <row r="65" spans="1:2" x14ac:dyDescent="0.25">
      <c r="A65">
        <v>163.69999999999999</v>
      </c>
      <c r="B65">
        <v>165</v>
      </c>
    </row>
    <row r="66" spans="1:2" x14ac:dyDescent="0.25">
      <c r="A66">
        <v>166.2</v>
      </c>
      <c r="B66">
        <v>167.5</v>
      </c>
    </row>
    <row r="67" spans="1:2" x14ac:dyDescent="0.25">
      <c r="A67">
        <v>168.7</v>
      </c>
      <c r="B67">
        <v>170</v>
      </c>
    </row>
    <row r="68" spans="1:2" x14ac:dyDescent="0.25">
      <c r="A68">
        <v>171.2</v>
      </c>
      <c r="B68">
        <v>172.5</v>
      </c>
    </row>
    <row r="69" spans="1:2" x14ac:dyDescent="0.25">
      <c r="A69">
        <v>173.7</v>
      </c>
      <c r="B69">
        <v>175</v>
      </c>
    </row>
    <row r="70" spans="1:2" x14ac:dyDescent="0.25">
      <c r="A70">
        <v>176.2</v>
      </c>
      <c r="B70">
        <v>177.5</v>
      </c>
    </row>
    <row r="71" spans="1:2" x14ac:dyDescent="0.25">
      <c r="A71">
        <v>178.7</v>
      </c>
      <c r="B71">
        <v>180</v>
      </c>
    </row>
    <row r="72" spans="1:2" x14ac:dyDescent="0.25">
      <c r="A72">
        <v>181.2</v>
      </c>
      <c r="B72">
        <v>182.5</v>
      </c>
    </row>
    <row r="73" spans="1:2" x14ac:dyDescent="0.25">
      <c r="A73">
        <v>183.7</v>
      </c>
      <c r="B73">
        <v>185</v>
      </c>
    </row>
    <row r="74" spans="1:2" x14ac:dyDescent="0.25">
      <c r="A74">
        <v>186.2</v>
      </c>
      <c r="B74">
        <v>187.5</v>
      </c>
    </row>
    <row r="75" spans="1:2" x14ac:dyDescent="0.25">
      <c r="A75">
        <v>188.7</v>
      </c>
      <c r="B75">
        <v>190</v>
      </c>
    </row>
    <row r="76" spans="1:2" x14ac:dyDescent="0.25">
      <c r="A76">
        <v>191.2</v>
      </c>
      <c r="B76">
        <v>192.5</v>
      </c>
    </row>
    <row r="77" spans="1:2" x14ac:dyDescent="0.25">
      <c r="A77">
        <v>193.7</v>
      </c>
      <c r="B77">
        <v>195</v>
      </c>
    </row>
    <row r="78" spans="1:2" x14ac:dyDescent="0.25">
      <c r="A78">
        <v>196.2</v>
      </c>
      <c r="B78">
        <v>197.5</v>
      </c>
    </row>
    <row r="79" spans="1:2" x14ac:dyDescent="0.25">
      <c r="A79">
        <v>198.7</v>
      </c>
      <c r="B79">
        <v>200</v>
      </c>
    </row>
    <row r="80" spans="1:2" x14ac:dyDescent="0.25">
      <c r="A80">
        <v>201.2</v>
      </c>
      <c r="B80">
        <v>202.5</v>
      </c>
    </row>
    <row r="81" spans="1:2" x14ac:dyDescent="0.25">
      <c r="A81">
        <v>203.7</v>
      </c>
      <c r="B81">
        <v>205</v>
      </c>
    </row>
    <row r="82" spans="1:2" x14ac:dyDescent="0.25">
      <c r="A82">
        <v>206.2</v>
      </c>
      <c r="B82">
        <v>207.5</v>
      </c>
    </row>
    <row r="83" spans="1:2" x14ac:dyDescent="0.25">
      <c r="A83">
        <v>208.7</v>
      </c>
      <c r="B83">
        <v>210</v>
      </c>
    </row>
    <row r="84" spans="1:2" x14ac:dyDescent="0.25">
      <c r="A84">
        <v>211.2</v>
      </c>
      <c r="B84">
        <v>212.5</v>
      </c>
    </row>
    <row r="85" spans="1:2" x14ac:dyDescent="0.25">
      <c r="A85">
        <v>213.7</v>
      </c>
      <c r="B85">
        <v>215</v>
      </c>
    </row>
    <row r="86" spans="1:2" x14ac:dyDescent="0.25">
      <c r="A86">
        <v>216.2</v>
      </c>
      <c r="B86">
        <v>217.5</v>
      </c>
    </row>
    <row r="87" spans="1:2" x14ac:dyDescent="0.25">
      <c r="A87">
        <v>218.7</v>
      </c>
      <c r="B87">
        <v>220</v>
      </c>
    </row>
    <row r="88" spans="1:2" x14ac:dyDescent="0.25">
      <c r="A88">
        <v>221.2</v>
      </c>
      <c r="B88">
        <v>222.5</v>
      </c>
    </row>
    <row r="89" spans="1:2" x14ac:dyDescent="0.25">
      <c r="A89">
        <v>223.7</v>
      </c>
      <c r="B89">
        <v>225</v>
      </c>
    </row>
    <row r="90" spans="1:2" x14ac:dyDescent="0.25">
      <c r="A90">
        <v>226.2</v>
      </c>
      <c r="B90">
        <v>227.5</v>
      </c>
    </row>
    <row r="91" spans="1:2" x14ac:dyDescent="0.25">
      <c r="A91">
        <v>228.7</v>
      </c>
      <c r="B91">
        <v>230</v>
      </c>
    </row>
    <row r="92" spans="1:2" x14ac:dyDescent="0.25">
      <c r="A92">
        <v>231.2</v>
      </c>
      <c r="B92">
        <v>232.5</v>
      </c>
    </row>
    <row r="93" spans="1:2" x14ac:dyDescent="0.25">
      <c r="A93">
        <v>233.7</v>
      </c>
      <c r="B93">
        <v>235</v>
      </c>
    </row>
    <row r="94" spans="1:2" x14ac:dyDescent="0.25">
      <c r="A94">
        <v>236.2</v>
      </c>
      <c r="B94">
        <v>237.5</v>
      </c>
    </row>
    <row r="95" spans="1:2" x14ac:dyDescent="0.25">
      <c r="A95">
        <v>238.7</v>
      </c>
      <c r="B95">
        <v>240</v>
      </c>
    </row>
    <row r="96" spans="1:2" x14ac:dyDescent="0.25">
      <c r="A96">
        <v>241.2</v>
      </c>
      <c r="B96">
        <v>242.5</v>
      </c>
    </row>
    <row r="97" spans="1:2" x14ac:dyDescent="0.25">
      <c r="A97">
        <v>243.7</v>
      </c>
      <c r="B97">
        <v>245</v>
      </c>
    </row>
    <row r="98" spans="1:2" x14ac:dyDescent="0.25">
      <c r="A98">
        <v>246.2</v>
      </c>
      <c r="B98">
        <v>247.5</v>
      </c>
    </row>
    <row r="99" spans="1:2" x14ac:dyDescent="0.25">
      <c r="A99">
        <v>248.7</v>
      </c>
      <c r="B99">
        <v>250</v>
      </c>
    </row>
    <row r="100" spans="1:2" x14ac:dyDescent="0.25">
      <c r="A100">
        <v>251.2</v>
      </c>
      <c r="B100">
        <v>252.5</v>
      </c>
    </row>
    <row r="101" spans="1:2" x14ac:dyDescent="0.25">
      <c r="A101">
        <v>253.7</v>
      </c>
      <c r="B101">
        <v>255</v>
      </c>
    </row>
    <row r="102" spans="1:2" x14ac:dyDescent="0.25">
      <c r="A102">
        <v>256.2</v>
      </c>
      <c r="B102">
        <v>257.5</v>
      </c>
    </row>
    <row r="103" spans="1:2" x14ac:dyDescent="0.25">
      <c r="A103">
        <v>258.7</v>
      </c>
      <c r="B103">
        <v>260</v>
      </c>
    </row>
    <row r="104" spans="1:2" x14ac:dyDescent="0.25">
      <c r="A104">
        <v>261.2</v>
      </c>
      <c r="B104">
        <v>262.5</v>
      </c>
    </row>
    <row r="105" spans="1:2" x14ac:dyDescent="0.25">
      <c r="A105">
        <v>263.7</v>
      </c>
      <c r="B105">
        <v>265</v>
      </c>
    </row>
    <row r="106" spans="1:2" x14ac:dyDescent="0.25">
      <c r="A106">
        <v>266.2</v>
      </c>
      <c r="B106">
        <v>267.5</v>
      </c>
    </row>
    <row r="107" spans="1:2" x14ac:dyDescent="0.25">
      <c r="A107">
        <v>268.7</v>
      </c>
      <c r="B107">
        <v>270</v>
      </c>
    </row>
    <row r="108" spans="1:2" x14ac:dyDescent="0.25">
      <c r="A108">
        <v>271.2</v>
      </c>
      <c r="B108">
        <v>272.5</v>
      </c>
    </row>
    <row r="109" spans="1:2" x14ac:dyDescent="0.25">
      <c r="A109">
        <v>273.7</v>
      </c>
      <c r="B109">
        <v>275</v>
      </c>
    </row>
    <row r="110" spans="1:2" x14ac:dyDescent="0.25">
      <c r="A110">
        <v>276.2</v>
      </c>
      <c r="B110">
        <v>277.5</v>
      </c>
    </row>
    <row r="111" spans="1:2" x14ac:dyDescent="0.25">
      <c r="A111">
        <v>278.7</v>
      </c>
      <c r="B111">
        <v>280</v>
      </c>
    </row>
    <row r="112" spans="1:2" x14ac:dyDescent="0.25">
      <c r="A112">
        <v>281.2</v>
      </c>
      <c r="B112">
        <v>282.5</v>
      </c>
    </row>
    <row r="113" spans="1:2" x14ac:dyDescent="0.25">
      <c r="A113">
        <v>283.7</v>
      </c>
      <c r="B113">
        <v>285</v>
      </c>
    </row>
    <row r="114" spans="1:2" x14ac:dyDescent="0.25">
      <c r="A114">
        <v>286.2</v>
      </c>
      <c r="B114">
        <v>287.5</v>
      </c>
    </row>
    <row r="115" spans="1:2" x14ac:dyDescent="0.25">
      <c r="A115">
        <v>288.7</v>
      </c>
      <c r="B115">
        <v>290</v>
      </c>
    </row>
    <row r="116" spans="1:2" x14ac:dyDescent="0.25">
      <c r="A116">
        <v>291.2</v>
      </c>
      <c r="B116">
        <v>292.5</v>
      </c>
    </row>
    <row r="117" spans="1:2" x14ac:dyDescent="0.25">
      <c r="A117">
        <v>293.7</v>
      </c>
      <c r="B117">
        <v>295</v>
      </c>
    </row>
    <row r="118" spans="1:2" x14ac:dyDescent="0.25">
      <c r="A118">
        <v>296.2</v>
      </c>
      <c r="B118">
        <v>297.5</v>
      </c>
    </row>
    <row r="119" spans="1:2" x14ac:dyDescent="0.25">
      <c r="A119">
        <v>298.7</v>
      </c>
      <c r="B119">
        <v>300</v>
      </c>
    </row>
    <row r="120" spans="1:2" x14ac:dyDescent="0.25">
      <c r="A120">
        <v>301.2</v>
      </c>
      <c r="B120">
        <v>302.5</v>
      </c>
    </row>
    <row r="121" spans="1:2" x14ac:dyDescent="0.25">
      <c r="A121">
        <v>303.7</v>
      </c>
      <c r="B121">
        <v>305</v>
      </c>
    </row>
    <row r="122" spans="1:2" x14ac:dyDescent="0.25">
      <c r="A122">
        <v>306.2</v>
      </c>
      <c r="B122">
        <v>307.5</v>
      </c>
    </row>
    <row r="123" spans="1:2" x14ac:dyDescent="0.25">
      <c r="A123">
        <v>308.7</v>
      </c>
      <c r="B123">
        <v>310</v>
      </c>
    </row>
    <row r="124" spans="1:2" x14ac:dyDescent="0.25">
      <c r="A124">
        <v>311.2</v>
      </c>
      <c r="B124">
        <v>312.5</v>
      </c>
    </row>
    <row r="125" spans="1:2" x14ac:dyDescent="0.25">
      <c r="A125">
        <v>313.7</v>
      </c>
      <c r="B125">
        <v>315</v>
      </c>
    </row>
    <row r="126" spans="1:2" x14ac:dyDescent="0.25">
      <c r="A126">
        <v>316.2</v>
      </c>
      <c r="B126">
        <v>317.5</v>
      </c>
    </row>
    <row r="127" spans="1:2" x14ac:dyDescent="0.25">
      <c r="A127">
        <v>318.7</v>
      </c>
      <c r="B127">
        <v>320</v>
      </c>
    </row>
    <row r="128" spans="1:2" x14ac:dyDescent="0.25">
      <c r="A128">
        <v>321.2</v>
      </c>
      <c r="B128">
        <v>322.5</v>
      </c>
    </row>
    <row r="129" spans="1:2" x14ac:dyDescent="0.25">
      <c r="A129">
        <v>323.7</v>
      </c>
      <c r="B129">
        <v>325</v>
      </c>
    </row>
    <row r="130" spans="1:2" x14ac:dyDescent="0.25">
      <c r="A130">
        <v>326.2</v>
      </c>
      <c r="B130">
        <v>327.5</v>
      </c>
    </row>
    <row r="131" spans="1:2" x14ac:dyDescent="0.25">
      <c r="A131">
        <v>328.7</v>
      </c>
      <c r="B131">
        <v>330</v>
      </c>
    </row>
    <row r="132" spans="1:2" x14ac:dyDescent="0.25">
      <c r="A132">
        <v>331.2</v>
      </c>
      <c r="B132">
        <v>332.5</v>
      </c>
    </row>
    <row r="133" spans="1:2" x14ac:dyDescent="0.25">
      <c r="A133">
        <v>333.7</v>
      </c>
      <c r="B133">
        <v>335</v>
      </c>
    </row>
    <row r="134" spans="1:2" x14ac:dyDescent="0.25">
      <c r="A134">
        <v>336.2</v>
      </c>
      <c r="B134">
        <v>337.5</v>
      </c>
    </row>
    <row r="135" spans="1:2" x14ac:dyDescent="0.25">
      <c r="A135">
        <v>338.7</v>
      </c>
      <c r="B135">
        <v>340</v>
      </c>
    </row>
    <row r="136" spans="1:2" x14ac:dyDescent="0.25">
      <c r="A136">
        <v>341.2</v>
      </c>
      <c r="B136">
        <v>342.5</v>
      </c>
    </row>
    <row r="137" spans="1:2" x14ac:dyDescent="0.25">
      <c r="A137">
        <v>343.7</v>
      </c>
      <c r="B137">
        <v>345</v>
      </c>
    </row>
    <row r="138" spans="1:2" x14ac:dyDescent="0.25">
      <c r="A138">
        <v>346.2</v>
      </c>
      <c r="B138">
        <v>347.5</v>
      </c>
    </row>
    <row r="139" spans="1:2" x14ac:dyDescent="0.25">
      <c r="A139">
        <v>348.7</v>
      </c>
      <c r="B139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Passet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2023-03-13T10:48:32Z</dcterms:modified>
</cp:coreProperties>
</file>