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cWhC0CM9TovMi8RxIl12a2C8USyHiNAdBJ6Wxr9FWBbCbr99YD2JbE2mAMpjlYSJT4CaYKMgbz/3vt6vivgZfw==" workbookSaltValue="epcU/eA6zrGp9KVlFf6DFw==" workbookSpinCount="100000" lockStructure="1"/>
  <bookViews>
    <workbookView xWindow="4680" yWindow="4680" windowWidth="28800" windowHeight="15345"/>
  </bookViews>
  <sheets>
    <sheet name="Träning" sheetId="1" r:id="rId1"/>
    <sheet name="Data" sheetId="7" state="hidden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3" i="1" l="1"/>
  <c r="E193" i="1"/>
  <c r="C194" i="1"/>
  <c r="E194" i="1"/>
  <c r="C190" i="1"/>
  <c r="E190" i="1"/>
  <c r="G190" i="1"/>
  <c r="C186" i="1"/>
  <c r="E186" i="1"/>
  <c r="C187" i="1"/>
  <c r="E187" i="1"/>
  <c r="C183" i="1"/>
  <c r="E183" i="1"/>
  <c r="G183" i="1"/>
  <c r="C179" i="1"/>
  <c r="E179" i="1"/>
  <c r="C180" i="1"/>
  <c r="E180" i="1"/>
  <c r="C176" i="1"/>
  <c r="E176" i="1"/>
  <c r="G176" i="1"/>
  <c r="C169" i="1" l="1"/>
  <c r="C122" i="1" l="1"/>
  <c r="B205" i="1" l="1"/>
  <c r="D205" i="1"/>
  <c r="C139" i="1"/>
  <c r="C133" i="1"/>
  <c r="E133" i="1"/>
  <c r="C165" i="1"/>
  <c r="E165" i="1"/>
  <c r="C166" i="1"/>
  <c r="E166" i="1"/>
  <c r="E158" i="1"/>
  <c r="C159" i="1"/>
  <c r="C151" i="1"/>
  <c r="E151" i="1"/>
  <c r="C154" i="1"/>
  <c r="E154" i="1"/>
  <c r="C155" i="1"/>
  <c r="E155" i="1"/>
  <c r="E108" i="1" l="1"/>
  <c r="C108" i="1"/>
  <c r="E107" i="1"/>
  <c r="C107" i="1"/>
  <c r="E101" i="1"/>
  <c r="C101" i="1"/>
  <c r="E100" i="1"/>
  <c r="C100" i="1"/>
  <c r="E90" i="1"/>
  <c r="C90" i="1"/>
  <c r="E104" i="1"/>
  <c r="C104" i="1"/>
  <c r="C97" i="1"/>
  <c r="E68" i="1"/>
  <c r="C69" i="1"/>
  <c r="C83" i="1" l="1"/>
  <c r="E83" i="1"/>
  <c r="G83" i="1"/>
  <c r="C72" i="1"/>
  <c r="E72" i="1"/>
  <c r="E73" i="1"/>
  <c r="C73" i="1"/>
  <c r="E69" i="1"/>
  <c r="F205" i="1" l="1"/>
  <c r="B207" i="1"/>
  <c r="D207" i="1"/>
  <c r="F207" i="1"/>
  <c r="B209" i="1"/>
  <c r="D209" i="1"/>
  <c r="F209" i="1"/>
  <c r="E162" i="1"/>
  <c r="C162" i="1"/>
  <c r="C76" i="1"/>
  <c r="E76" i="1"/>
  <c r="G142" i="1"/>
  <c r="E142" i="1"/>
  <c r="C142" i="1"/>
  <c r="G139" i="1"/>
  <c r="E139" i="1"/>
  <c r="G136" i="1"/>
  <c r="E136" i="1"/>
  <c r="C136" i="1"/>
  <c r="G133" i="1"/>
  <c r="E114" i="1" l="1"/>
  <c r="C114" i="1"/>
  <c r="G169" i="1"/>
  <c r="E169" i="1"/>
  <c r="C158" i="1"/>
  <c r="G145" i="1"/>
  <c r="E145" i="1"/>
  <c r="C145" i="1"/>
  <c r="E127" i="1"/>
  <c r="C127" i="1"/>
  <c r="E126" i="1"/>
  <c r="C126" i="1"/>
  <c r="E123" i="1"/>
  <c r="C123" i="1"/>
  <c r="E122" i="1"/>
  <c r="E119" i="1"/>
  <c r="C119" i="1"/>
  <c r="E118" i="1"/>
  <c r="C118" i="1"/>
  <c r="E117" i="1"/>
  <c r="C117" i="1"/>
  <c r="E97" i="1"/>
  <c r="E94" i="1"/>
  <c r="C94" i="1"/>
  <c r="E93" i="1"/>
  <c r="C93" i="1"/>
  <c r="C65" i="1"/>
  <c r="E65" i="1"/>
  <c r="C68" i="1"/>
  <c r="E80" i="1"/>
  <c r="C80" i="1"/>
  <c r="E79" i="1"/>
  <c r="C79" i="1"/>
  <c r="C59" i="1"/>
  <c r="G59" i="1"/>
  <c r="E59" i="1"/>
  <c r="G56" i="1"/>
  <c r="E56" i="1"/>
  <c r="C56" i="1"/>
  <c r="E53" i="1"/>
  <c r="C53" i="1"/>
  <c r="G50" i="1" l="1"/>
  <c r="E50" i="1"/>
  <c r="C50" i="1"/>
  <c r="E47" i="1"/>
  <c r="C47" i="1"/>
  <c r="E40" i="1"/>
  <c r="C40" i="1"/>
  <c r="E39" i="1"/>
  <c r="C39" i="1"/>
  <c r="E35" i="1"/>
  <c r="C35" i="1"/>
  <c r="C36" i="1"/>
  <c r="E36" i="1"/>
  <c r="E31" i="1"/>
  <c r="C31" i="1"/>
  <c r="E30" i="1"/>
  <c r="C26" i="1"/>
  <c r="E26" i="1"/>
  <c r="C27" i="1"/>
  <c r="E27" i="1"/>
  <c r="C32" i="1"/>
  <c r="E32" i="1"/>
  <c r="C30" i="1"/>
  <c r="B211" i="1" l="1"/>
</calcChain>
</file>

<file path=xl/sharedStrings.xml><?xml version="1.0" encoding="utf-8"?>
<sst xmlns="http://schemas.openxmlformats.org/spreadsheetml/2006/main" count="183" uniqueCount="57">
  <si>
    <t>Femmor</t>
  </si>
  <si>
    <t>Treor</t>
  </si>
  <si>
    <t>Ettor</t>
  </si>
  <si>
    <t>Etta</t>
  </si>
  <si>
    <t>Vecka 1, dag 1</t>
  </si>
  <si>
    <t>Vecka 1, dag 2</t>
  </si>
  <si>
    <t>Skriv in resultat i rutan du vill uppnå i nästa maxning.</t>
  </si>
  <si>
    <t>Vecka 2, dag 1</t>
  </si>
  <si>
    <t>Vecka 2, dag 2</t>
  </si>
  <si>
    <t>Maxning, vecka 5</t>
  </si>
  <si>
    <t>Bänkpress</t>
  </si>
  <si>
    <t>Bänkpress (½ sekunds stopp i bottenläget)</t>
  </si>
  <si>
    <t>Bänkpress (bottenpuls)</t>
  </si>
  <si>
    <t>Breda bänkpress (½ sekunds stopp i bottenläget)</t>
  </si>
  <si>
    <t>Breda bänkpress</t>
  </si>
  <si>
    <t>Smala bänkpress (½ sekunds stopp i bottenläget)</t>
  </si>
  <si>
    <t>Smala bänkpress</t>
  </si>
  <si>
    <t>Halva bänkpress</t>
  </si>
  <si>
    <t>Hantelpress plan bänk (½ sekunds stopp i bottenläget)</t>
  </si>
  <si>
    <t>Hantelpress plan bänk</t>
  </si>
  <si>
    <t>Bänkpress (halvvägspuls)</t>
  </si>
  <si>
    <t>Hantelpress plan bänk (bottenpuls)</t>
  </si>
  <si>
    <t>Hantelpress lutande bänk (½ sekunds stopp i bottenläget)</t>
  </si>
  <si>
    <t>Hantelpress lutande bänk</t>
  </si>
  <si>
    <t>Hantlar, flyes</t>
  </si>
  <si>
    <t>Tricepspress (½ sekunds stopp i bottenläget)</t>
  </si>
  <si>
    <t>Tricepspress</t>
  </si>
  <si>
    <t>Bänkpress medlut (½ sekunds stopp i bottenläget)</t>
  </si>
  <si>
    <t>Bänkpress medlut</t>
  </si>
  <si>
    <t>Motlutsbänkpress (med ½ sekunds stopp i bottenläget)</t>
  </si>
  <si>
    <t>Motlutsbänkpress</t>
  </si>
  <si>
    <t>Vecka 3, dag 1</t>
  </si>
  <si>
    <t>Vecka 3, dag 2</t>
  </si>
  <si>
    <t>Vecka 4, dag 1</t>
  </si>
  <si>
    <t>Vecka 4, dag 2</t>
  </si>
  <si>
    <t>Två pass per vecka i fyra veckor. Maxning vecka 5. Alla varianter finns filmade på min styrkesida. Eventuella uppvärmningsset finns inte med i passet.</t>
  </si>
  <si>
    <t>10 min</t>
  </si>
  <si>
    <t>Total tid</t>
  </si>
  <si>
    <t>30 min</t>
  </si>
  <si>
    <t>45 min</t>
  </si>
  <si>
    <t>60 min</t>
  </si>
  <si>
    <t>18 set</t>
  </si>
  <si>
    <t>5 min</t>
  </si>
  <si>
    <t>15 min</t>
  </si>
  <si>
    <t>25 min</t>
  </si>
  <si>
    <t>40 min</t>
  </si>
  <si>
    <t>50 min</t>
  </si>
  <si>
    <t>13 set</t>
  </si>
  <si>
    <t>19 set</t>
  </si>
  <si>
    <t>20 min</t>
  </si>
  <si>
    <t>15 set</t>
  </si>
  <si>
    <t>21 set</t>
  </si>
  <si>
    <t>10 set</t>
  </si>
  <si>
    <t>16 set</t>
  </si>
  <si>
    <t>I detta pass är även uppvärmningsvikterna med</t>
  </si>
  <si>
    <t>35 min</t>
  </si>
  <si>
    <t>Tvåor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</si>
</sst>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2"/>
  <sheetViews>
    <sheetView tabSelected="1" zoomScale="150" zoomScaleNormal="150" zoomScalePageLayoutView="140" workbookViewId="0">
      <selection activeCell="E7" sqref="E7"/>
    </sheetView>
  </sheetViews>
  <sheetFormatPr defaultRowHeight="15" x14ac:dyDescent="0.25"/>
  <cols>
    <col min="1" max="1" width="12.140625" customWidth="1"/>
    <col min="7" max="7" width="8.85546875" style="8"/>
    <col min="8" max="8" width="8.85546875" customWidth="1"/>
  </cols>
  <sheetData>
    <row r="1" spans="1:9" ht="21" x14ac:dyDescent="0.35">
      <c r="A1" s="2" t="s">
        <v>10</v>
      </c>
    </row>
    <row r="2" spans="1:9" ht="15" customHeight="1" x14ac:dyDescent="0.25"/>
    <row r="3" spans="1:9" ht="35.1" customHeight="1" x14ac:dyDescent="0.25">
      <c r="A3" s="12" t="s">
        <v>35</v>
      </c>
      <c r="B3" s="12"/>
      <c r="C3" s="12"/>
      <c r="D3" s="12"/>
      <c r="E3" s="12"/>
      <c r="F3" s="12"/>
      <c r="G3" s="12"/>
      <c r="H3" s="12"/>
      <c r="I3" s="12"/>
    </row>
    <row r="4" spans="1:9" ht="15" customHeight="1" x14ac:dyDescent="0.25"/>
    <row r="5" spans="1:9" ht="15" customHeight="1" x14ac:dyDescent="0.25">
      <c r="A5" s="13" t="s">
        <v>6</v>
      </c>
      <c r="B5" s="13"/>
      <c r="C5" s="13"/>
      <c r="D5" s="13"/>
      <c r="E5" s="13"/>
      <c r="F5" s="13"/>
      <c r="G5" s="13"/>
      <c r="H5" s="13"/>
      <c r="I5" s="13"/>
    </row>
    <row r="6" spans="1:9" ht="15" customHeight="1" x14ac:dyDescent="0.25"/>
    <row r="7" spans="1:9" ht="23.25" x14ac:dyDescent="0.25">
      <c r="E7" s="10">
        <v>75</v>
      </c>
    </row>
    <row r="8" spans="1:9" ht="15" customHeight="1" x14ac:dyDescent="0.25"/>
    <row r="9" spans="1:9" ht="15" customHeight="1" x14ac:dyDescent="0.25"/>
    <row r="10" spans="1:9" ht="15" customHeight="1" x14ac:dyDescent="0.25"/>
    <row r="12" spans="1:9" ht="15" customHeight="1" x14ac:dyDescent="0.25"/>
    <row r="13" spans="1:9" ht="15" customHeight="1" x14ac:dyDescent="0.25"/>
    <row r="14" spans="1:9" ht="15" customHeight="1" x14ac:dyDescent="0.25"/>
    <row r="16" spans="1:9" ht="15" customHeight="1" x14ac:dyDescent="0.25"/>
    <row r="17" spans="1:9" ht="15" customHeight="1" x14ac:dyDescent="0.25"/>
    <row r="18" spans="1:9" ht="15" customHeight="1" x14ac:dyDescent="0.25"/>
    <row r="19" spans="1:9" ht="15" customHeight="1" x14ac:dyDescent="0.25"/>
    <row r="20" spans="1:9" ht="15" customHeight="1" x14ac:dyDescent="0.25"/>
    <row r="22" spans="1:9" ht="15" customHeight="1" x14ac:dyDescent="0.25"/>
    <row r="23" spans="1:9" ht="21" customHeight="1" x14ac:dyDescent="0.35">
      <c r="A23" s="2" t="s">
        <v>4</v>
      </c>
      <c r="D23" s="9" t="s">
        <v>41</v>
      </c>
      <c r="I23" s="4" t="s">
        <v>37</v>
      </c>
    </row>
    <row r="24" spans="1:9" ht="15" customHeight="1" x14ac:dyDescent="0.25">
      <c r="I24" s="8"/>
    </row>
    <row r="25" spans="1:9" ht="18" customHeight="1" x14ac:dyDescent="0.3">
      <c r="A25" s="1" t="s">
        <v>11</v>
      </c>
      <c r="I25" s="4" t="s">
        <v>36</v>
      </c>
    </row>
    <row r="26" spans="1:9" ht="15.75" x14ac:dyDescent="0.25">
      <c r="A26" s="11" t="s">
        <v>0</v>
      </c>
      <c r="C26" s="4">
        <f>VLOOKUP(0.5*Träning!$E$7,Data!$A:$B,2)</f>
        <v>37.5</v>
      </c>
      <c r="D26" s="11"/>
      <c r="E26" s="4">
        <f>VLOOKUP(0.54*Träning!$E$7,Data!$A:$B,2)</f>
        <v>40</v>
      </c>
      <c r="I26" s="8"/>
    </row>
    <row r="27" spans="1:9" ht="15" customHeight="1" x14ac:dyDescent="0.25">
      <c r="A27" s="11" t="s">
        <v>0</v>
      </c>
      <c r="C27" s="4">
        <f>VLOOKUP(0.57*Träning!$E$7,Data!$A:$B,2)</f>
        <v>42.5</v>
      </c>
      <c r="D27" s="11"/>
      <c r="E27" s="4">
        <f>VLOOKUP(0.6*Träning!$E$7,Data!$A:$B,2)</f>
        <v>45</v>
      </c>
      <c r="I27" s="8"/>
    </row>
    <row r="28" spans="1:9" ht="15" customHeight="1" x14ac:dyDescent="0.25">
      <c r="A28" s="11"/>
      <c r="B28" s="4"/>
      <c r="C28" s="11"/>
      <c r="D28" s="4"/>
      <c r="I28" s="8"/>
    </row>
    <row r="29" spans="1:9" ht="18" customHeight="1" x14ac:dyDescent="0.3">
      <c r="A29" s="1" t="s">
        <v>10</v>
      </c>
      <c r="I29" s="4" t="s">
        <v>38</v>
      </c>
    </row>
    <row r="30" spans="1:9" ht="15" customHeight="1" x14ac:dyDescent="0.25">
      <c r="A30" s="11" t="s">
        <v>1</v>
      </c>
      <c r="C30" s="4">
        <f>VLOOKUP(0.65*Träning!$E$7,Data!$A:$B,2)</f>
        <v>50</v>
      </c>
      <c r="E30" s="4">
        <f>VLOOKUP(0.7*Träning!$E$7,Data!$A:$B,2)</f>
        <v>52.5</v>
      </c>
      <c r="I30" s="8"/>
    </row>
    <row r="31" spans="1:9" ht="15" customHeight="1" x14ac:dyDescent="0.25">
      <c r="A31" s="11" t="s">
        <v>1</v>
      </c>
      <c r="C31" s="4">
        <f>VLOOKUP(0.75*Träning!$E$7,Data!$A:$B,2)</f>
        <v>57.5</v>
      </c>
      <c r="D31" s="11"/>
      <c r="E31" s="4">
        <f>VLOOKUP(0.77*Träning!$E$7,Data!$A:$B,2)</f>
        <v>57.5</v>
      </c>
      <c r="F31" s="4"/>
      <c r="I31" s="8"/>
    </row>
    <row r="32" spans="1:9" ht="15.75" x14ac:dyDescent="0.25">
      <c r="A32" s="11" t="s">
        <v>2</v>
      </c>
      <c r="C32" s="4">
        <f>VLOOKUP(0.84*Träning!$E$7,Data!$A:$B,2)</f>
        <v>62.5</v>
      </c>
      <c r="E32" s="4">
        <f>VLOOKUP(0.87*Träning!$E$7,Data!$A:$B,2)</f>
        <v>65</v>
      </c>
      <c r="F32" s="4"/>
      <c r="I32" s="8"/>
    </row>
    <row r="33" spans="1:9" ht="15" customHeight="1" x14ac:dyDescent="0.25">
      <c r="I33" s="8"/>
    </row>
    <row r="34" spans="1:9" ht="18" customHeight="1" x14ac:dyDescent="0.3">
      <c r="A34" s="1" t="s">
        <v>12</v>
      </c>
      <c r="I34" s="4" t="s">
        <v>39</v>
      </c>
    </row>
    <row r="35" spans="1:9" ht="15" customHeight="1" x14ac:dyDescent="0.25">
      <c r="A35" s="11" t="s">
        <v>0</v>
      </c>
      <c r="C35" s="4">
        <f>VLOOKUP(0.65*Träning!$E$7,Data!$A:$B,2)</f>
        <v>50</v>
      </c>
      <c r="E35" s="4">
        <f>VLOOKUP(0.7*Träning!$E$7,Data!$A:$B,2)</f>
        <v>52.5</v>
      </c>
      <c r="I35" s="8"/>
    </row>
    <row r="36" spans="1:9" ht="15" customHeight="1" x14ac:dyDescent="0.25">
      <c r="A36" s="11" t="s">
        <v>1</v>
      </c>
      <c r="C36" s="4">
        <f>VLOOKUP(0.75*Träning!$E$7,Data!$A:$B,2)</f>
        <v>57.5</v>
      </c>
      <c r="E36" s="4">
        <f>VLOOKUP(0.77*Träning!$E$7,Data!$A:$B,2)</f>
        <v>57.5</v>
      </c>
      <c r="F36" s="4"/>
      <c r="I36" s="8"/>
    </row>
    <row r="37" spans="1:9" ht="15" customHeight="1" x14ac:dyDescent="0.25">
      <c r="I37" s="8"/>
    </row>
    <row r="38" spans="1:9" ht="18" customHeight="1" x14ac:dyDescent="0.3">
      <c r="A38" s="1" t="s">
        <v>20</v>
      </c>
      <c r="I38" s="4" t="s">
        <v>40</v>
      </c>
    </row>
    <row r="39" spans="1:9" ht="15" customHeight="1" x14ac:dyDescent="0.25">
      <c r="A39" s="11" t="s">
        <v>0</v>
      </c>
      <c r="C39" s="4">
        <f>VLOOKUP(0.77*Träning!$E$7,Data!$A:$B,2)</f>
        <v>57.5</v>
      </c>
      <c r="E39" s="4">
        <f>VLOOKUP(0.8*Träning!$E$7,Data!$A:$B,2)</f>
        <v>60</v>
      </c>
      <c r="I39" s="8"/>
    </row>
    <row r="40" spans="1:9" ht="15" customHeight="1" x14ac:dyDescent="0.25">
      <c r="A40" s="11" t="s">
        <v>1</v>
      </c>
      <c r="C40" s="4">
        <f>VLOOKUP(0.84*Träning!$E$7,Data!$A:$B,2)</f>
        <v>62.5</v>
      </c>
      <c r="E40" s="4">
        <f>VLOOKUP(0.87*Träning!$E$7,Data!$A:$B,2)</f>
        <v>65</v>
      </c>
      <c r="F40" s="4"/>
      <c r="I40" s="8"/>
    </row>
    <row r="41" spans="1:9" ht="15" customHeight="1" x14ac:dyDescent="0.25">
      <c r="A41" s="11"/>
      <c r="B41" s="4"/>
      <c r="D41" s="4"/>
      <c r="E41" s="11"/>
      <c r="F41" s="4"/>
    </row>
    <row r="42" spans="1:9" ht="15" customHeight="1" x14ac:dyDescent="0.25">
      <c r="A42" s="11"/>
      <c r="B42" s="4"/>
      <c r="D42" s="4"/>
      <c r="E42" s="11"/>
      <c r="F42" s="4"/>
    </row>
    <row r="43" spans="1:9" ht="15" customHeight="1" x14ac:dyDescent="0.25">
      <c r="A43" s="11"/>
      <c r="B43" s="4"/>
      <c r="D43" s="4"/>
      <c r="E43" s="11"/>
      <c r="F43" s="4"/>
    </row>
    <row r="44" spans="1:9" ht="21" customHeight="1" x14ac:dyDescent="0.35">
      <c r="A44" s="2" t="s">
        <v>5</v>
      </c>
      <c r="D44" s="9" t="s">
        <v>47</v>
      </c>
      <c r="I44" s="4" t="s">
        <v>37</v>
      </c>
    </row>
    <row r="45" spans="1:9" ht="15" customHeight="1" x14ac:dyDescent="0.25"/>
    <row r="46" spans="1:9" ht="18" customHeight="1" x14ac:dyDescent="0.3">
      <c r="A46" s="1" t="s">
        <v>13</v>
      </c>
      <c r="I46" s="4" t="s">
        <v>42</v>
      </c>
    </row>
    <row r="47" spans="1:9" ht="15" customHeight="1" x14ac:dyDescent="0.25">
      <c r="A47" s="11" t="s">
        <v>0</v>
      </c>
      <c r="C47" s="4">
        <f>VLOOKUP(0.57*Träning!$E$7,Data!$A:$B,2)</f>
        <v>42.5</v>
      </c>
      <c r="D47" s="11"/>
      <c r="E47" s="4">
        <f>VLOOKUP(0.6*Träning!$E$7,Data!$A:$B,2)</f>
        <v>45</v>
      </c>
    </row>
    <row r="48" spans="1:9" ht="15" customHeight="1" x14ac:dyDescent="0.25">
      <c r="A48" s="11"/>
      <c r="B48" s="11"/>
      <c r="C48" s="11"/>
    </row>
    <row r="49" spans="1:9" ht="18" customHeight="1" x14ac:dyDescent="0.3">
      <c r="A49" s="1" t="s">
        <v>14</v>
      </c>
      <c r="I49" s="4" t="s">
        <v>43</v>
      </c>
    </row>
    <row r="50" spans="1:9" ht="15" customHeight="1" x14ac:dyDescent="0.25">
      <c r="A50" s="11" t="s">
        <v>1</v>
      </c>
      <c r="C50" s="4">
        <f>VLOOKUP(0.65*Träning!$E$7,Data!$A:$B,2)</f>
        <v>50</v>
      </c>
      <c r="E50" s="4">
        <f>VLOOKUP(0.7*Träning!$E$7,Data!$A:$B,2)</f>
        <v>52.5</v>
      </c>
      <c r="G50" s="4">
        <f>VLOOKUP(0.75*Träning!$E$7,Data!$A:$B,2)</f>
        <v>57.5</v>
      </c>
      <c r="H50" s="4"/>
    </row>
    <row r="51" spans="1:9" ht="15" customHeight="1" x14ac:dyDescent="0.25">
      <c r="A51" s="11"/>
      <c r="B51" s="11"/>
      <c r="D51" s="11"/>
    </row>
    <row r="52" spans="1:9" ht="18" customHeight="1" x14ac:dyDescent="0.3">
      <c r="A52" s="1" t="s">
        <v>15</v>
      </c>
      <c r="I52" s="4" t="s">
        <v>44</v>
      </c>
    </row>
    <row r="53" spans="1:9" ht="15" customHeight="1" x14ac:dyDescent="0.25">
      <c r="A53" s="11" t="s">
        <v>0</v>
      </c>
      <c r="C53" s="4">
        <f>VLOOKUP(0.57*Träning!$E$7,Data!$A:$B,2)</f>
        <v>42.5</v>
      </c>
      <c r="D53" s="11"/>
      <c r="E53" s="4">
        <f>VLOOKUP(0.6*Träning!$E$7,Data!$A:$B,2)</f>
        <v>45</v>
      </c>
    </row>
    <row r="54" spans="1:9" ht="15" customHeight="1" x14ac:dyDescent="0.25"/>
    <row r="55" spans="1:9" ht="18" customHeight="1" x14ac:dyDescent="0.3">
      <c r="A55" s="1" t="s">
        <v>16</v>
      </c>
      <c r="I55" s="4" t="s">
        <v>45</v>
      </c>
    </row>
    <row r="56" spans="1:9" ht="15" customHeight="1" x14ac:dyDescent="0.25">
      <c r="A56" s="11" t="s">
        <v>1</v>
      </c>
      <c r="C56" s="4">
        <f>VLOOKUP(0.65*Träning!$E$7,Data!$A:$B,2)</f>
        <v>50</v>
      </c>
      <c r="E56" s="4">
        <f>VLOOKUP(0.7*Träning!$E$7,Data!$A:$B,2)</f>
        <v>52.5</v>
      </c>
      <c r="G56" s="4">
        <f>VLOOKUP(0.75*Träning!$E$7,Data!$A:$B,2)</f>
        <v>57.5</v>
      </c>
      <c r="H56" s="4"/>
    </row>
    <row r="57" spans="1:9" ht="15" customHeight="1" x14ac:dyDescent="0.25">
      <c r="A57" s="11"/>
      <c r="B57" s="11"/>
      <c r="D57" s="11"/>
    </row>
    <row r="58" spans="1:9" ht="18" customHeight="1" x14ac:dyDescent="0.3">
      <c r="A58" s="1" t="s">
        <v>17</v>
      </c>
      <c r="I58" s="4" t="s">
        <v>46</v>
      </c>
    </row>
    <row r="59" spans="1:9" ht="15" customHeight="1" x14ac:dyDescent="0.25">
      <c r="A59" s="11" t="s">
        <v>1</v>
      </c>
      <c r="C59" s="4">
        <f>VLOOKUP(0.95*Träning!$E$7,Data!$A:$B,2)</f>
        <v>72.5</v>
      </c>
      <c r="D59" s="11"/>
      <c r="E59" s="4">
        <f>VLOOKUP(1*Träning!$E$7,Data!$A:$B,2)</f>
        <v>75</v>
      </c>
      <c r="G59" s="4">
        <f>VLOOKUP(1.05*Träning!$E$7,Data!$A:$B,2)</f>
        <v>80</v>
      </c>
      <c r="H59" s="4"/>
    </row>
    <row r="60" spans="1:9" ht="15" customHeight="1" x14ac:dyDescent="0.25"/>
    <row r="61" spans="1:9" ht="15" customHeight="1" x14ac:dyDescent="0.25"/>
    <row r="62" spans="1:9" ht="21" customHeight="1" x14ac:dyDescent="0.35">
      <c r="A62" s="2" t="s">
        <v>7</v>
      </c>
      <c r="D62" s="9" t="s">
        <v>48</v>
      </c>
      <c r="I62" s="4" t="s">
        <v>37</v>
      </c>
    </row>
    <row r="63" spans="1:9" ht="15" customHeight="1" x14ac:dyDescent="0.25"/>
    <row r="64" spans="1:9" ht="18" customHeight="1" x14ac:dyDescent="0.3">
      <c r="A64" s="1" t="s">
        <v>18</v>
      </c>
      <c r="B64" s="11"/>
      <c r="C64" s="11"/>
      <c r="D64" s="11"/>
      <c r="I64" s="4" t="s">
        <v>42</v>
      </c>
    </row>
    <row r="65" spans="1:9" ht="15" customHeight="1" x14ac:dyDescent="0.25">
      <c r="A65" s="11" t="s">
        <v>0</v>
      </c>
      <c r="C65" s="7">
        <f>(0.225*Träning!$E$7)</f>
        <v>16.875</v>
      </c>
      <c r="D65" s="11"/>
      <c r="E65" s="7">
        <f>(0.25*Träning!$E$7)</f>
        <v>18.75</v>
      </c>
    </row>
    <row r="66" spans="1:9" ht="15" customHeight="1" x14ac:dyDescent="0.25">
      <c r="A66" s="11"/>
      <c r="B66" s="4"/>
      <c r="C66" s="11"/>
      <c r="D66" s="4"/>
      <c r="E66" s="11"/>
    </row>
    <row r="67" spans="1:9" ht="18" customHeight="1" x14ac:dyDescent="0.3">
      <c r="A67" s="1" t="s">
        <v>19</v>
      </c>
      <c r="B67" s="11"/>
      <c r="D67" s="11"/>
      <c r="E67" s="11"/>
      <c r="I67" s="4" t="s">
        <v>43</v>
      </c>
    </row>
    <row r="68" spans="1:9" ht="15" customHeight="1" x14ac:dyDescent="0.25">
      <c r="A68" s="11" t="s">
        <v>1</v>
      </c>
      <c r="C68" s="7">
        <f>(0.275*Träning!$E$7)</f>
        <v>20.625</v>
      </c>
      <c r="E68" s="7">
        <f>(0.3*Träning!$E$7)</f>
        <v>22.5</v>
      </c>
    </row>
    <row r="69" spans="1:9" ht="15" customHeight="1" x14ac:dyDescent="0.25">
      <c r="A69" s="11" t="s">
        <v>1</v>
      </c>
      <c r="C69" s="7">
        <f>(0.325*Träning!$E$7)</f>
        <v>24.375</v>
      </c>
      <c r="E69" s="7">
        <f>(0.35*Träning!$E$7)</f>
        <v>26.25</v>
      </c>
    </row>
    <row r="70" spans="1:9" ht="15" customHeight="1" x14ac:dyDescent="0.25"/>
    <row r="71" spans="1:9" ht="18" customHeight="1" x14ac:dyDescent="0.3">
      <c r="A71" s="1" t="s">
        <v>21</v>
      </c>
      <c r="F71" s="4"/>
      <c r="I71" s="4" t="s">
        <v>44</v>
      </c>
    </row>
    <row r="72" spans="1:9" ht="15" customHeight="1" x14ac:dyDescent="0.25">
      <c r="A72" s="11" t="s">
        <v>0</v>
      </c>
      <c r="C72" s="7">
        <f>(0.25*Träning!$E$7)</f>
        <v>18.75</v>
      </c>
      <c r="E72" s="7">
        <f>(0.275*Träning!$E$7)</f>
        <v>20.625</v>
      </c>
      <c r="F72" s="4"/>
    </row>
    <row r="73" spans="1:9" ht="15" customHeight="1" x14ac:dyDescent="0.25">
      <c r="A73" s="11" t="s">
        <v>1</v>
      </c>
      <c r="C73" s="7">
        <f>(0.3*Träning!$E$7)</f>
        <v>22.5</v>
      </c>
      <c r="E73" s="7">
        <f>(0.325*Träning!$E$7)</f>
        <v>24.375</v>
      </c>
      <c r="F73" s="4"/>
    </row>
    <row r="74" spans="1:9" ht="15" customHeight="1" x14ac:dyDescent="0.25">
      <c r="A74" s="11"/>
      <c r="B74" s="4"/>
      <c r="D74" s="4"/>
      <c r="F74" s="4"/>
    </row>
    <row r="75" spans="1:9" ht="18" customHeight="1" x14ac:dyDescent="0.3">
      <c r="A75" s="1" t="s">
        <v>22</v>
      </c>
      <c r="B75" s="11"/>
      <c r="C75" s="11"/>
      <c r="D75" s="11"/>
      <c r="I75" s="4" t="s">
        <v>38</v>
      </c>
    </row>
    <row r="76" spans="1:9" ht="15" customHeight="1" x14ac:dyDescent="0.25">
      <c r="A76" s="11" t="s">
        <v>0</v>
      </c>
      <c r="C76" s="7">
        <f>(0.2*Träning!$E$7)</f>
        <v>15</v>
      </c>
      <c r="E76" s="7">
        <f>(0.225*Träning!$E$7)</f>
        <v>16.875</v>
      </c>
    </row>
    <row r="77" spans="1:9" ht="15" customHeight="1" x14ac:dyDescent="0.25">
      <c r="A77" s="11"/>
      <c r="B77" s="4"/>
      <c r="C77" s="11"/>
      <c r="D77" s="4"/>
      <c r="E77" s="11"/>
    </row>
    <row r="78" spans="1:9" ht="18" customHeight="1" x14ac:dyDescent="0.3">
      <c r="A78" s="1" t="s">
        <v>23</v>
      </c>
      <c r="B78" s="11"/>
      <c r="D78" s="11"/>
      <c r="E78" s="11"/>
      <c r="I78" s="4" t="s">
        <v>45</v>
      </c>
    </row>
    <row r="79" spans="1:9" ht="15" customHeight="1" x14ac:dyDescent="0.25">
      <c r="A79" s="11" t="s">
        <v>1</v>
      </c>
      <c r="C79" s="7">
        <f>(0.275*Träning!$E$7)</f>
        <v>20.625</v>
      </c>
      <c r="E79" s="7">
        <f>(0.3*Träning!$E$7)</f>
        <v>22.5</v>
      </c>
    </row>
    <row r="80" spans="1:9" ht="15" customHeight="1" x14ac:dyDescent="0.25">
      <c r="A80" s="11" t="s">
        <v>1</v>
      </c>
      <c r="C80" s="7">
        <f>(0.325*Träning!$E$7)</f>
        <v>24.375</v>
      </c>
      <c r="E80" s="7">
        <f>(0.35*Träning!$E$7)</f>
        <v>26.25</v>
      </c>
      <c r="F80" s="7"/>
    </row>
    <row r="81" spans="1:9" ht="15" customHeight="1" x14ac:dyDescent="0.25"/>
    <row r="82" spans="1:9" ht="18" customHeight="1" x14ac:dyDescent="0.3">
      <c r="A82" s="1" t="s">
        <v>24</v>
      </c>
      <c r="F82" s="4"/>
      <c r="I82" s="4" t="s">
        <v>46</v>
      </c>
    </row>
    <row r="83" spans="1:9" ht="15" customHeight="1" x14ac:dyDescent="0.25">
      <c r="A83" s="11" t="s">
        <v>0</v>
      </c>
      <c r="C83" s="7">
        <f>(0.12*Träning!$E$7)</f>
        <v>9</v>
      </c>
      <c r="D83" s="11"/>
      <c r="E83" s="7">
        <f>(0.14*Träning!$E$7)</f>
        <v>10.500000000000002</v>
      </c>
      <c r="G83" s="7">
        <f>(0.16*Träning!$E$7)</f>
        <v>12</v>
      </c>
      <c r="H83" s="7"/>
    </row>
    <row r="84" spans="1:9" ht="15" customHeight="1" x14ac:dyDescent="0.25">
      <c r="A84" s="11"/>
      <c r="F84" s="4"/>
    </row>
    <row r="85" spans="1:9" ht="15" customHeight="1" x14ac:dyDescent="0.25">
      <c r="A85" s="11"/>
      <c r="F85" s="4"/>
    </row>
    <row r="86" spans="1:9" ht="15" customHeight="1" x14ac:dyDescent="0.25">
      <c r="A86" s="11"/>
      <c r="F86" s="4"/>
    </row>
    <row r="87" spans="1:9" ht="21" customHeight="1" x14ac:dyDescent="0.35">
      <c r="A87" s="2" t="s">
        <v>8</v>
      </c>
      <c r="B87" s="4"/>
      <c r="D87" s="9" t="s">
        <v>41</v>
      </c>
      <c r="I87" s="4" t="s">
        <v>37</v>
      </c>
    </row>
    <row r="88" spans="1:9" ht="15" customHeight="1" x14ac:dyDescent="0.25">
      <c r="A88" s="11"/>
      <c r="B88" s="4"/>
      <c r="D88" s="4"/>
      <c r="F88" s="4"/>
    </row>
    <row r="89" spans="1:9" ht="18" customHeight="1" x14ac:dyDescent="0.3">
      <c r="A89" s="1" t="s">
        <v>25</v>
      </c>
      <c r="B89" s="11"/>
      <c r="D89" s="11"/>
      <c r="F89" s="11"/>
    </row>
    <row r="90" spans="1:9" ht="15" customHeight="1" x14ac:dyDescent="0.25">
      <c r="A90" s="11" t="s">
        <v>0</v>
      </c>
      <c r="C90" s="4">
        <f>VLOOKUP(0.55*Träning!$E$7,Data!$A:$B,2)</f>
        <v>42.5</v>
      </c>
      <c r="D90" s="4"/>
      <c r="E90" s="4">
        <f>VLOOKUP(0.6*Träning!$E$7,Data!$A:$B,2)</f>
        <v>45</v>
      </c>
      <c r="F90" s="4"/>
    </row>
    <row r="91" spans="1:9" ht="15" customHeight="1" x14ac:dyDescent="0.25"/>
    <row r="92" spans="1:9" ht="18" customHeight="1" x14ac:dyDescent="0.3">
      <c r="A92" s="1" t="s">
        <v>26</v>
      </c>
      <c r="B92" s="11"/>
      <c r="D92" s="11"/>
      <c r="F92" s="11"/>
      <c r="I92" s="4" t="s">
        <v>49</v>
      </c>
    </row>
    <row r="93" spans="1:9" ht="15" customHeight="1" x14ac:dyDescent="0.25">
      <c r="A93" s="11" t="s">
        <v>1</v>
      </c>
      <c r="B93" s="4"/>
      <c r="C93" s="4">
        <f>VLOOKUP(0.66*Träning!$E$7,Data!$A:$B,2)</f>
        <v>50</v>
      </c>
      <c r="E93" s="4">
        <f>VLOOKUP(0.69*Träning!$E$7,Data!$A:$B,2)</f>
        <v>52.5</v>
      </c>
    </row>
    <row r="94" spans="1:9" ht="15" customHeight="1" x14ac:dyDescent="0.25">
      <c r="A94" s="11" t="s">
        <v>1</v>
      </c>
      <c r="C94" s="4">
        <f>VLOOKUP(0.72*Träning!$E$7,Data!$A:$B,2)</f>
        <v>55</v>
      </c>
      <c r="E94" s="4">
        <f>VLOOKUP(0.75*Träning!$E$7,Data!$A:$B,2)</f>
        <v>57.5</v>
      </c>
      <c r="F94" s="4"/>
    </row>
    <row r="95" spans="1:9" ht="15" customHeight="1" x14ac:dyDescent="0.25"/>
    <row r="96" spans="1:9" ht="18" customHeight="1" x14ac:dyDescent="0.3">
      <c r="A96" s="1" t="s">
        <v>27</v>
      </c>
      <c r="B96" s="11"/>
      <c r="D96" s="11"/>
      <c r="F96" s="11"/>
    </row>
    <row r="97" spans="1:9" ht="15" customHeight="1" x14ac:dyDescent="0.25">
      <c r="A97" s="11" t="s">
        <v>0</v>
      </c>
      <c r="C97" s="4">
        <f>VLOOKUP(0.55*Träning!$E$7,Data!$A:$B,2)</f>
        <v>42.5</v>
      </c>
      <c r="D97" s="4"/>
      <c r="E97" s="4">
        <f>VLOOKUP(0.6*Träning!$E$7,Data!$A:$B,2)</f>
        <v>45</v>
      </c>
    </row>
    <row r="98" spans="1:9" ht="15" customHeight="1" x14ac:dyDescent="0.25"/>
    <row r="99" spans="1:9" ht="18" customHeight="1" x14ac:dyDescent="0.3">
      <c r="A99" s="1" t="s">
        <v>28</v>
      </c>
      <c r="B99" s="11"/>
      <c r="D99" s="11"/>
      <c r="F99" s="11"/>
      <c r="I99" s="4" t="s">
        <v>45</v>
      </c>
    </row>
    <row r="100" spans="1:9" ht="15" customHeight="1" x14ac:dyDescent="0.25">
      <c r="A100" s="11" t="s">
        <v>1</v>
      </c>
      <c r="B100" s="4"/>
      <c r="C100" s="4">
        <f>VLOOKUP(0.66*Träning!$E$7,Data!$A:$B,2)</f>
        <v>50</v>
      </c>
      <c r="E100" s="4">
        <f>VLOOKUP(0.69*Träning!$E$7,Data!$A:$B,2)</f>
        <v>52.5</v>
      </c>
    </row>
    <row r="101" spans="1:9" ht="15" customHeight="1" x14ac:dyDescent="0.25">
      <c r="A101" s="11" t="s">
        <v>1</v>
      </c>
      <c r="C101" s="4">
        <f>VLOOKUP(0.72*Träning!$E$7,Data!$A:$B,2)</f>
        <v>55</v>
      </c>
      <c r="E101" s="4">
        <f>VLOOKUP(0.75*Träning!$E$7,Data!$A:$B,2)</f>
        <v>57.5</v>
      </c>
      <c r="F101" s="4"/>
    </row>
    <row r="102" spans="1:9" ht="15" customHeight="1" x14ac:dyDescent="0.25"/>
    <row r="103" spans="1:9" ht="18" customHeight="1" x14ac:dyDescent="0.3">
      <c r="A103" s="1" t="s">
        <v>29</v>
      </c>
      <c r="B103" s="11"/>
      <c r="D103" s="11"/>
      <c r="F103" s="11"/>
    </row>
    <row r="104" spans="1:9" ht="15" customHeight="1" x14ac:dyDescent="0.25">
      <c r="A104" s="11" t="s">
        <v>0</v>
      </c>
      <c r="B104" s="4"/>
      <c r="C104" s="4">
        <f>VLOOKUP(0.55*Träning!$E$7,Data!$A:$B,2)</f>
        <v>42.5</v>
      </c>
      <c r="D104" s="4"/>
      <c r="E104" s="4">
        <f>VLOOKUP(0.6*Träning!$E$7,Data!$A:$B,2)</f>
        <v>45</v>
      </c>
      <c r="F104" s="4"/>
    </row>
    <row r="105" spans="1:9" ht="15" customHeight="1" x14ac:dyDescent="0.25"/>
    <row r="106" spans="1:9" ht="18" customHeight="1" x14ac:dyDescent="0.3">
      <c r="A106" s="1" t="s">
        <v>30</v>
      </c>
      <c r="B106" s="11"/>
      <c r="D106" s="11"/>
      <c r="F106" s="11"/>
      <c r="I106" s="4" t="s">
        <v>40</v>
      </c>
    </row>
    <row r="107" spans="1:9" ht="15" customHeight="1" x14ac:dyDescent="0.25">
      <c r="A107" s="11" t="s">
        <v>1</v>
      </c>
      <c r="B107" s="4"/>
      <c r="C107" s="4">
        <f>VLOOKUP(0.66*Träning!$E$7,Data!$A:$B,2)</f>
        <v>50</v>
      </c>
      <c r="E107" s="4">
        <f>VLOOKUP(0.69*Träning!$E$7,Data!$A:$B,2)</f>
        <v>52.5</v>
      </c>
      <c r="F107" s="4"/>
    </row>
    <row r="108" spans="1:9" ht="15" customHeight="1" x14ac:dyDescent="0.25">
      <c r="A108" s="11" t="s">
        <v>1</v>
      </c>
      <c r="B108" s="4"/>
      <c r="C108" s="4">
        <f>VLOOKUP(0.72*Träning!$E$7,Data!$A:$B,2)</f>
        <v>55</v>
      </c>
      <c r="E108" s="4">
        <f>VLOOKUP(0.75*Träning!$E$7,Data!$A:$B,2)</f>
        <v>57.5</v>
      </c>
      <c r="F108" s="4"/>
    </row>
    <row r="109" spans="1:9" ht="15" customHeight="1" x14ac:dyDescent="0.25">
      <c r="A109" s="5"/>
      <c r="B109" s="11"/>
      <c r="C109" s="11"/>
      <c r="D109" s="11"/>
    </row>
    <row r="110" spans="1:9" ht="15" customHeight="1" x14ac:dyDescent="0.3">
      <c r="A110" s="1"/>
      <c r="B110" s="11"/>
      <c r="D110" s="11"/>
      <c r="F110" s="11"/>
    </row>
    <row r="111" spans="1:9" ht="21" customHeight="1" x14ac:dyDescent="0.35">
      <c r="A111" s="2" t="s">
        <v>31</v>
      </c>
      <c r="D111" s="9" t="s">
        <v>53</v>
      </c>
      <c r="I111" s="4" t="s">
        <v>37</v>
      </c>
    </row>
    <row r="112" spans="1:9" ht="15" customHeight="1" x14ac:dyDescent="0.25"/>
    <row r="113" spans="1:9" ht="18" customHeight="1" x14ac:dyDescent="0.3">
      <c r="A113" s="1" t="s">
        <v>11</v>
      </c>
      <c r="I113" s="4" t="s">
        <v>36</v>
      </c>
    </row>
    <row r="114" spans="1:9" ht="15" customHeight="1" x14ac:dyDescent="0.25">
      <c r="A114" s="11" t="s">
        <v>0</v>
      </c>
      <c r="C114" s="4">
        <f>VLOOKUP(0.54*Träning!$E$7,Data!$A:$B,2)</f>
        <v>40</v>
      </c>
      <c r="D114" s="11"/>
      <c r="E114" s="4">
        <f>VLOOKUP(0.57*Träning!$E$7,Data!$A:$B,2)</f>
        <v>42.5</v>
      </c>
      <c r="G114" s="4"/>
      <c r="H114" s="4"/>
    </row>
    <row r="115" spans="1:9" ht="15" customHeight="1" x14ac:dyDescent="0.25">
      <c r="A115" s="11"/>
      <c r="B115" s="4"/>
      <c r="C115" s="11"/>
      <c r="D115" s="4"/>
    </row>
    <row r="116" spans="1:9" ht="18" customHeight="1" x14ac:dyDescent="0.3">
      <c r="A116" s="1" t="s">
        <v>10</v>
      </c>
      <c r="I116" s="4" t="s">
        <v>44</v>
      </c>
    </row>
    <row r="117" spans="1:9" ht="15" customHeight="1" x14ac:dyDescent="0.25">
      <c r="A117" s="11" t="s">
        <v>1</v>
      </c>
      <c r="C117" s="4">
        <f>VLOOKUP(0.65*Träning!$E$7,Data!$A:$B,2)</f>
        <v>50</v>
      </c>
      <c r="D117" s="11"/>
      <c r="E117" s="4">
        <f>VLOOKUP(0.7*Träning!$E$7,Data!$A:$B,2)</f>
        <v>52.5</v>
      </c>
      <c r="G117" s="4"/>
    </row>
    <row r="118" spans="1:9" ht="15" customHeight="1" x14ac:dyDescent="0.25">
      <c r="A118" s="11" t="s">
        <v>1</v>
      </c>
      <c r="C118" s="4">
        <f>VLOOKUP(0.77*Träning!$E$7,Data!$A:$B,2)</f>
        <v>57.5</v>
      </c>
      <c r="D118" s="11"/>
      <c r="E118" s="4">
        <f>VLOOKUP(0.8*Träning!$E$7,Data!$A:$B,2)</f>
        <v>60</v>
      </c>
      <c r="G118" s="4"/>
    </row>
    <row r="119" spans="1:9" ht="15" customHeight="1" x14ac:dyDescent="0.25">
      <c r="A119" s="11" t="s">
        <v>2</v>
      </c>
      <c r="C119" s="4">
        <f>VLOOKUP(0.87*Träning!$E$7,Data!$A:$B,2)</f>
        <v>65</v>
      </c>
      <c r="D119" s="11"/>
      <c r="E119" s="4">
        <f>VLOOKUP(0.9*Träning!$E$7,Data!$A:$B,2)</f>
        <v>67.5</v>
      </c>
      <c r="G119" s="4"/>
    </row>
    <row r="120" spans="1:9" ht="15" customHeight="1" x14ac:dyDescent="0.25"/>
    <row r="121" spans="1:9" ht="18" customHeight="1" x14ac:dyDescent="0.3">
      <c r="A121" s="1" t="s">
        <v>12</v>
      </c>
      <c r="I121" s="4" t="s">
        <v>45</v>
      </c>
    </row>
    <row r="122" spans="1:9" ht="15" customHeight="1" x14ac:dyDescent="0.25">
      <c r="A122" s="11" t="s">
        <v>0</v>
      </c>
      <c r="C122" s="4">
        <f>VLOOKUP(0.65*Träning!$E$7,Data!$A:$B,2)</f>
        <v>50</v>
      </c>
      <c r="E122" s="4">
        <f>VLOOKUP(0.7*Träning!$E$7,Data!$A:$B,2)</f>
        <v>52.5</v>
      </c>
      <c r="G122" s="4"/>
    </row>
    <row r="123" spans="1:9" ht="15" customHeight="1" x14ac:dyDescent="0.25">
      <c r="A123" s="11" t="s">
        <v>1</v>
      </c>
      <c r="C123" s="4">
        <f>VLOOKUP(0.75*Träning!$E$7,Data!$A:$B,2)</f>
        <v>57.5</v>
      </c>
      <c r="E123" s="4">
        <f>VLOOKUP(0.8*Träning!$E$7,Data!$A:$B,2)</f>
        <v>60</v>
      </c>
      <c r="G123" s="4"/>
    </row>
    <row r="124" spans="1:9" ht="15" customHeight="1" x14ac:dyDescent="0.25"/>
    <row r="125" spans="1:9" ht="18" customHeight="1" x14ac:dyDescent="0.3">
      <c r="A125" s="1" t="s">
        <v>20</v>
      </c>
      <c r="I125" s="4" t="s">
        <v>40</v>
      </c>
    </row>
    <row r="126" spans="1:9" ht="15" customHeight="1" x14ac:dyDescent="0.25">
      <c r="A126" s="11" t="s">
        <v>0</v>
      </c>
      <c r="C126" s="4">
        <f>VLOOKUP(0.77*Träning!$E$7,Data!$A:$B,2)</f>
        <v>57.5</v>
      </c>
      <c r="E126" s="4">
        <f>VLOOKUP(0.8*Träning!$E$7,Data!$A:$B,2)</f>
        <v>60</v>
      </c>
      <c r="G126" s="4"/>
    </row>
    <row r="127" spans="1:9" ht="15" customHeight="1" x14ac:dyDescent="0.25">
      <c r="A127" s="11" t="s">
        <v>1</v>
      </c>
      <c r="C127" s="4">
        <f>VLOOKUP(0.87*Träning!$E$7,Data!$A:$B,2)</f>
        <v>65</v>
      </c>
      <c r="D127" s="11"/>
      <c r="E127" s="4">
        <f>VLOOKUP(0.9*Träning!$E$7,Data!$A:$B,2)</f>
        <v>67.5</v>
      </c>
      <c r="G127" s="4"/>
    </row>
    <row r="128" spans="1:9" ht="15" customHeight="1" x14ac:dyDescent="0.25">
      <c r="A128" s="11"/>
      <c r="C128" s="4"/>
      <c r="D128" s="11"/>
      <c r="E128" s="4"/>
      <c r="G128" s="4"/>
    </row>
    <row r="129" spans="1:9" ht="15" customHeight="1" x14ac:dyDescent="0.25">
      <c r="A129" s="11"/>
      <c r="B129" s="4"/>
      <c r="D129" s="4"/>
      <c r="E129" s="11"/>
      <c r="F129" s="4"/>
    </row>
    <row r="130" spans="1:9" ht="21" customHeight="1" x14ac:dyDescent="0.35">
      <c r="A130" s="2" t="s">
        <v>32</v>
      </c>
      <c r="D130" s="9" t="s">
        <v>50</v>
      </c>
      <c r="I130" s="4" t="s">
        <v>37</v>
      </c>
    </row>
    <row r="131" spans="1:9" ht="15" customHeight="1" x14ac:dyDescent="0.25"/>
    <row r="132" spans="1:9" ht="18" customHeight="1" x14ac:dyDescent="0.3">
      <c r="A132" s="1" t="s">
        <v>13</v>
      </c>
    </row>
    <row r="133" spans="1:9" ht="15" customHeight="1" x14ac:dyDescent="0.25">
      <c r="A133" s="11" t="s">
        <v>0</v>
      </c>
      <c r="C133" s="4">
        <f>VLOOKUP(0.55*Träning!$E$7,Data!$A:$B,2)</f>
        <v>42.5</v>
      </c>
      <c r="D133" s="11"/>
      <c r="E133" s="4">
        <f>VLOOKUP(0.6*Träning!$E$7,Data!$A:$B,2)</f>
        <v>45</v>
      </c>
      <c r="G133" s="4">
        <f>VLOOKUP(0.65*Träning!$E$7,Data!$A:$B,2)</f>
        <v>50</v>
      </c>
      <c r="I133" s="4" t="s">
        <v>36</v>
      </c>
    </row>
    <row r="134" spans="1:9" ht="15" customHeight="1" x14ac:dyDescent="0.25">
      <c r="A134" s="11"/>
      <c r="B134" s="11"/>
      <c r="C134" s="11"/>
    </row>
    <row r="135" spans="1:9" ht="18" customHeight="1" x14ac:dyDescent="0.3">
      <c r="A135" s="1" t="s">
        <v>14</v>
      </c>
    </row>
    <row r="136" spans="1:9" ht="15" customHeight="1" x14ac:dyDescent="0.25">
      <c r="A136" s="11" t="s">
        <v>1</v>
      </c>
      <c r="C136" s="4">
        <f>VLOOKUP(0.7*Träning!$E$7,Data!$A:$B,2)</f>
        <v>52.5</v>
      </c>
      <c r="E136" s="4">
        <f>VLOOKUP(0.75*Träning!$E$7,Data!$A:$B,2)</f>
        <v>57.5</v>
      </c>
      <c r="G136" s="4">
        <f>VLOOKUP(0.8*Träning!$E$7,Data!$A:$B,2)</f>
        <v>60</v>
      </c>
      <c r="H136" s="8"/>
      <c r="I136" s="4" t="s">
        <v>49</v>
      </c>
    </row>
    <row r="137" spans="1:9" ht="15" customHeight="1" x14ac:dyDescent="0.25">
      <c r="A137" s="11"/>
      <c r="B137" s="11"/>
      <c r="D137" s="11"/>
    </row>
    <row r="138" spans="1:9" ht="18" customHeight="1" x14ac:dyDescent="0.3">
      <c r="A138" s="1" t="s">
        <v>15</v>
      </c>
    </row>
    <row r="139" spans="1:9" ht="15" customHeight="1" x14ac:dyDescent="0.25">
      <c r="A139" s="11" t="s">
        <v>0</v>
      </c>
      <c r="C139" s="4">
        <f>VLOOKUP(0.55*Träning!$E$7,Data!$A:$B,2)</f>
        <v>42.5</v>
      </c>
      <c r="E139" s="4">
        <f>VLOOKUP(0.6*Träning!$E$7,Data!$A:$B,2)</f>
        <v>45</v>
      </c>
      <c r="F139" s="11"/>
      <c r="G139" s="4">
        <f>VLOOKUP(0.65*Träning!$E$7,Data!$A:$B,2)</f>
        <v>50</v>
      </c>
      <c r="I139" s="4" t="s">
        <v>38</v>
      </c>
    </row>
    <row r="140" spans="1:9" ht="15" customHeight="1" x14ac:dyDescent="0.25"/>
    <row r="141" spans="1:9" ht="18" customHeight="1" x14ac:dyDescent="0.3">
      <c r="A141" s="1" t="s">
        <v>16</v>
      </c>
    </row>
    <row r="142" spans="1:9" ht="15" customHeight="1" x14ac:dyDescent="0.25">
      <c r="A142" s="11" t="s">
        <v>1</v>
      </c>
      <c r="C142" s="4">
        <f>VLOOKUP(0.7*Träning!$E$7,Data!$A:$B,2)</f>
        <v>52.5</v>
      </c>
      <c r="E142" s="4">
        <f>VLOOKUP(0.75*Träning!$E$7,Data!$A:$B,2)</f>
        <v>57.5</v>
      </c>
      <c r="G142" s="4">
        <f>VLOOKUP(0.8*Träning!$E$7,Data!$A:$B,2)</f>
        <v>60</v>
      </c>
      <c r="H142" s="8"/>
      <c r="I142" s="4" t="s">
        <v>39</v>
      </c>
    </row>
    <row r="143" spans="1:9" ht="15" customHeight="1" x14ac:dyDescent="0.25">
      <c r="A143" s="11"/>
      <c r="B143" s="11"/>
      <c r="D143" s="11"/>
    </row>
    <row r="144" spans="1:9" ht="18" customHeight="1" x14ac:dyDescent="0.3">
      <c r="A144" s="1" t="s">
        <v>17</v>
      </c>
    </row>
    <row r="145" spans="1:9" ht="15" customHeight="1" x14ac:dyDescent="0.25">
      <c r="A145" s="11" t="s">
        <v>1</v>
      </c>
      <c r="C145" s="4">
        <f>VLOOKUP(1*Träning!$E$7,Data!$A:$B,2)</f>
        <v>75</v>
      </c>
      <c r="E145" s="4">
        <f>VLOOKUP(1.05*Träning!$E$7,Data!$A:$B,2)</f>
        <v>80</v>
      </c>
      <c r="F145" s="11"/>
      <c r="G145" s="4">
        <f>VLOOKUP(1.1*Träning!$E$7,Data!$A:$B,2)</f>
        <v>82.5</v>
      </c>
      <c r="I145" s="4" t="s">
        <v>40</v>
      </c>
    </row>
    <row r="146" spans="1:9" ht="15" customHeight="1" x14ac:dyDescent="0.25"/>
    <row r="147" spans="1:9" ht="15" customHeight="1" x14ac:dyDescent="0.25"/>
    <row r="148" spans="1:9" ht="21" customHeight="1" x14ac:dyDescent="0.35">
      <c r="A148" s="2" t="s">
        <v>33</v>
      </c>
      <c r="D148" s="9" t="s">
        <v>41</v>
      </c>
      <c r="I148" s="4" t="s">
        <v>37</v>
      </c>
    </row>
    <row r="149" spans="1:9" ht="15" customHeight="1" x14ac:dyDescent="0.25"/>
    <row r="150" spans="1:9" ht="18" customHeight="1" x14ac:dyDescent="0.3">
      <c r="A150" s="1" t="s">
        <v>18</v>
      </c>
      <c r="B150" s="11"/>
      <c r="C150" s="11"/>
      <c r="D150" s="11"/>
    </row>
    <row r="151" spans="1:9" ht="15" customHeight="1" x14ac:dyDescent="0.25">
      <c r="A151" s="11" t="s">
        <v>0</v>
      </c>
      <c r="C151" s="7">
        <f>(0.225*Träning!$E$7)</f>
        <v>16.875</v>
      </c>
      <c r="D151" s="11"/>
      <c r="E151" s="7">
        <f>(0.25*Träning!$E$7)</f>
        <v>18.75</v>
      </c>
      <c r="I151" s="4" t="s">
        <v>42</v>
      </c>
    </row>
    <row r="152" spans="1:9" ht="15" customHeight="1" x14ac:dyDescent="0.25">
      <c r="A152" s="11"/>
      <c r="B152" s="4"/>
      <c r="C152" s="11"/>
      <c r="D152" s="4"/>
      <c r="E152" s="11"/>
    </row>
    <row r="153" spans="1:9" ht="18" customHeight="1" x14ac:dyDescent="0.3">
      <c r="A153" s="1" t="s">
        <v>19</v>
      </c>
      <c r="B153" s="11"/>
      <c r="D153" s="11"/>
      <c r="E153" s="11"/>
    </row>
    <row r="154" spans="1:9" ht="15" customHeight="1" x14ac:dyDescent="0.25">
      <c r="A154" s="11" t="s">
        <v>1</v>
      </c>
      <c r="C154" s="7">
        <f>(0.275*Träning!$E$7)</f>
        <v>20.625</v>
      </c>
      <c r="E154" s="7">
        <f>(0.3*Träning!$E$7)</f>
        <v>22.5</v>
      </c>
      <c r="I154" s="4" t="s">
        <v>43</v>
      </c>
    </row>
    <row r="155" spans="1:9" ht="15" customHeight="1" x14ac:dyDescent="0.25">
      <c r="A155" s="11" t="s">
        <v>1</v>
      </c>
      <c r="C155" s="7">
        <f>(0.325*Träning!$E$7)</f>
        <v>24.375</v>
      </c>
      <c r="E155" s="7">
        <f>(0.375*Träning!$E$7)</f>
        <v>28.125</v>
      </c>
      <c r="F155" s="7"/>
    </row>
    <row r="156" spans="1:9" ht="15" customHeight="1" x14ac:dyDescent="0.25"/>
    <row r="157" spans="1:9" ht="18" customHeight="1" x14ac:dyDescent="0.3">
      <c r="A157" s="1" t="s">
        <v>21</v>
      </c>
      <c r="F157" s="4"/>
    </row>
    <row r="158" spans="1:9" ht="15" customHeight="1" x14ac:dyDescent="0.25">
      <c r="A158" s="11" t="s">
        <v>0</v>
      </c>
      <c r="C158" s="7">
        <f>(0.3*Träning!$E$7)</f>
        <v>22.5</v>
      </c>
      <c r="E158" s="7">
        <f>(0.325*Träning!$E$7)</f>
        <v>24.375</v>
      </c>
      <c r="F158" s="4"/>
      <c r="I158" s="4" t="s">
        <v>49</v>
      </c>
    </row>
    <row r="159" spans="1:9" ht="15" customHeight="1" x14ac:dyDescent="0.25">
      <c r="A159" s="11" t="s">
        <v>1</v>
      </c>
      <c r="C159" s="7">
        <f>(0.35*Träning!$E$7)</f>
        <v>26.25</v>
      </c>
      <c r="F159" s="4"/>
    </row>
    <row r="160" spans="1:9" ht="15" customHeight="1" x14ac:dyDescent="0.25">
      <c r="A160" s="11"/>
      <c r="B160" s="4"/>
      <c r="D160" s="4"/>
      <c r="F160" s="4"/>
    </row>
    <row r="161" spans="1:9" ht="18" customHeight="1" x14ac:dyDescent="0.3">
      <c r="A161" s="1" t="s">
        <v>22</v>
      </c>
      <c r="B161" s="11"/>
      <c r="C161" s="11"/>
      <c r="D161" s="11"/>
    </row>
    <row r="162" spans="1:9" ht="15" customHeight="1" x14ac:dyDescent="0.25">
      <c r="A162" s="11" t="s">
        <v>0</v>
      </c>
      <c r="C162" s="7">
        <f>(0.225*Träning!$E$7)</f>
        <v>16.875</v>
      </c>
      <c r="E162" s="7">
        <f>(0.25*Träning!$E$7)</f>
        <v>18.75</v>
      </c>
      <c r="I162" s="4" t="s">
        <v>44</v>
      </c>
    </row>
    <row r="163" spans="1:9" ht="15" customHeight="1" x14ac:dyDescent="0.25">
      <c r="A163" s="11"/>
      <c r="B163" s="4"/>
      <c r="C163" s="11"/>
      <c r="D163" s="4"/>
      <c r="E163" s="11"/>
    </row>
    <row r="164" spans="1:9" ht="18" customHeight="1" x14ac:dyDescent="0.3">
      <c r="A164" s="1" t="s">
        <v>23</v>
      </c>
      <c r="B164" s="11"/>
      <c r="D164" s="11"/>
      <c r="E164" s="11"/>
    </row>
    <row r="165" spans="1:9" ht="15" customHeight="1" x14ac:dyDescent="0.25">
      <c r="A165" s="11" t="s">
        <v>1</v>
      </c>
      <c r="C165" s="7">
        <f>(0.25*Träning!$E$7)</f>
        <v>18.75</v>
      </c>
      <c r="E165" s="7">
        <f>(0.275*Träning!$E$7)</f>
        <v>20.625</v>
      </c>
      <c r="I165" s="4" t="s">
        <v>55</v>
      </c>
    </row>
    <row r="166" spans="1:9" ht="15" customHeight="1" x14ac:dyDescent="0.25">
      <c r="A166" s="11" t="s">
        <v>1</v>
      </c>
      <c r="C166" s="7">
        <f>(0.3*Träning!$E$7)</f>
        <v>22.5</v>
      </c>
      <c r="E166" s="7">
        <f>(0.35*Träning!$E$7)</f>
        <v>26.25</v>
      </c>
      <c r="F166" s="7"/>
    </row>
    <row r="167" spans="1:9" ht="15" customHeight="1" x14ac:dyDescent="0.25"/>
    <row r="168" spans="1:9" ht="18" customHeight="1" x14ac:dyDescent="0.3">
      <c r="A168" s="1" t="s">
        <v>24</v>
      </c>
      <c r="F168" s="4"/>
    </row>
    <row r="169" spans="1:9" ht="15" customHeight="1" x14ac:dyDescent="0.25">
      <c r="A169" s="11" t="s">
        <v>0</v>
      </c>
      <c r="C169" s="7">
        <f>(0.14*Träning!$E$7)</f>
        <v>10.500000000000002</v>
      </c>
      <c r="E169" s="7">
        <f>(0.16*Träning!$E$7)</f>
        <v>12</v>
      </c>
      <c r="G169" s="7">
        <f>(0.18*Träning!$E$7)</f>
        <v>13.5</v>
      </c>
      <c r="H169" s="7"/>
      <c r="I169" s="4" t="s">
        <v>39</v>
      </c>
    </row>
    <row r="170" spans="1:9" ht="15" customHeight="1" x14ac:dyDescent="0.25">
      <c r="A170" s="11"/>
      <c r="F170" s="4"/>
    </row>
    <row r="171" spans="1:9" ht="15" customHeight="1" x14ac:dyDescent="0.25">
      <c r="A171" s="11"/>
      <c r="F171" s="4"/>
    </row>
    <row r="172" spans="1:9" ht="15" customHeight="1" x14ac:dyDescent="0.25">
      <c r="A172" s="11"/>
      <c r="B172" s="4"/>
      <c r="D172" s="4"/>
      <c r="F172" s="4"/>
    </row>
    <row r="173" spans="1:9" ht="21" customHeight="1" x14ac:dyDescent="0.35">
      <c r="A173" s="2" t="s">
        <v>34</v>
      </c>
      <c r="B173" s="4"/>
      <c r="D173" s="9" t="s">
        <v>51</v>
      </c>
      <c r="I173" s="4" t="s">
        <v>37</v>
      </c>
    </row>
    <row r="174" spans="1:9" ht="15" customHeight="1" x14ac:dyDescent="0.25">
      <c r="A174" s="11"/>
      <c r="B174" s="4"/>
      <c r="D174" s="4"/>
      <c r="F174" s="4"/>
    </row>
    <row r="175" spans="1:9" ht="18" customHeight="1" x14ac:dyDescent="0.3">
      <c r="A175" s="1" t="s">
        <v>25</v>
      </c>
      <c r="B175" s="11"/>
      <c r="D175" s="11"/>
      <c r="F175" s="11"/>
    </row>
    <row r="176" spans="1:9" ht="15" customHeight="1" x14ac:dyDescent="0.25">
      <c r="A176" s="11" t="s">
        <v>0</v>
      </c>
      <c r="C176" s="4">
        <f>VLOOKUP(0.54*Träning!$E$7,Data!$A:$B,2)</f>
        <v>40</v>
      </c>
      <c r="D176" s="11"/>
      <c r="E176" s="4">
        <f>VLOOKUP(0.57*Träning!$E$7,Data!$A:$B,2)</f>
        <v>42.5</v>
      </c>
      <c r="F176" s="11"/>
      <c r="G176" s="4">
        <f>VLOOKUP(0.6*Träning!$E$7,Data!$A:$B,2)</f>
        <v>45</v>
      </c>
      <c r="I176" s="4" t="s">
        <v>36</v>
      </c>
    </row>
    <row r="177" spans="1:9" ht="15" customHeight="1" x14ac:dyDescent="0.25"/>
    <row r="178" spans="1:9" ht="18" customHeight="1" x14ac:dyDescent="0.3">
      <c r="A178" s="1" t="s">
        <v>26</v>
      </c>
      <c r="B178" s="11"/>
      <c r="D178" s="11"/>
      <c r="F178" s="11"/>
    </row>
    <row r="179" spans="1:9" ht="15" customHeight="1" x14ac:dyDescent="0.25">
      <c r="A179" s="11" t="s">
        <v>1</v>
      </c>
      <c r="C179" s="4">
        <f>VLOOKUP(0.66*Träning!$E$7,Data!$A:$B,2)</f>
        <v>50</v>
      </c>
      <c r="E179" s="4">
        <f>VLOOKUP(0.69*Träning!$E$7,Data!$A:$B,2)</f>
        <v>52.5</v>
      </c>
      <c r="I179" s="4" t="s">
        <v>44</v>
      </c>
    </row>
    <row r="180" spans="1:9" ht="15" customHeight="1" x14ac:dyDescent="0.25">
      <c r="A180" s="11" t="s">
        <v>1</v>
      </c>
      <c r="C180" s="4">
        <f>VLOOKUP(0.72*Träning!$E$7,Data!$A:$B,2)</f>
        <v>55</v>
      </c>
      <c r="E180" s="4">
        <f>VLOOKUP(0.75*Träning!$E$7,Data!$A:$B,2)</f>
        <v>57.5</v>
      </c>
      <c r="G180" s="4"/>
    </row>
    <row r="181" spans="1:9" ht="15" customHeight="1" x14ac:dyDescent="0.25"/>
    <row r="182" spans="1:9" ht="18" customHeight="1" x14ac:dyDescent="0.3">
      <c r="A182" s="1" t="s">
        <v>27</v>
      </c>
      <c r="B182" s="11"/>
      <c r="D182" s="11"/>
      <c r="F182" s="11"/>
    </row>
    <row r="183" spans="1:9" ht="15" customHeight="1" x14ac:dyDescent="0.25">
      <c r="A183" s="11" t="s">
        <v>0</v>
      </c>
      <c r="C183" s="4">
        <f>VLOOKUP(0.54*Träning!$E$7,Data!$A:$B,2)</f>
        <v>40</v>
      </c>
      <c r="D183" s="11"/>
      <c r="E183" s="4">
        <f>VLOOKUP(0.57*Träning!$E$7,Data!$A:$B,2)</f>
        <v>42.5</v>
      </c>
      <c r="G183" s="4">
        <f>VLOOKUP(0.6*Träning!$E$7,Data!$A:$B,2)</f>
        <v>45</v>
      </c>
      <c r="I183" s="4" t="s">
        <v>38</v>
      </c>
    </row>
    <row r="184" spans="1:9" ht="15" customHeight="1" x14ac:dyDescent="0.25"/>
    <row r="185" spans="1:9" ht="18" customHeight="1" x14ac:dyDescent="0.3">
      <c r="A185" s="1" t="s">
        <v>28</v>
      </c>
      <c r="B185" s="11"/>
      <c r="D185" s="11"/>
      <c r="F185" s="11"/>
    </row>
    <row r="186" spans="1:9" ht="15" customHeight="1" x14ac:dyDescent="0.25">
      <c r="A186" s="11" t="s">
        <v>1</v>
      </c>
      <c r="C186" s="4">
        <f>VLOOKUP(0.66*Träning!$E$7,Data!$A:$B,2)</f>
        <v>50</v>
      </c>
      <c r="E186" s="4">
        <f>VLOOKUP(0.69*Träning!$E$7,Data!$A:$B,2)</f>
        <v>52.5</v>
      </c>
      <c r="I186" s="4" t="s">
        <v>45</v>
      </c>
    </row>
    <row r="187" spans="1:9" ht="15" customHeight="1" x14ac:dyDescent="0.25">
      <c r="A187" s="11" t="s">
        <v>1</v>
      </c>
      <c r="C187" s="4">
        <f>VLOOKUP(0.72*Träning!$E$7,Data!$A:$B,2)</f>
        <v>55</v>
      </c>
      <c r="E187" s="4">
        <f>VLOOKUP(0.75*Träning!$E$7,Data!$A:$B,2)</f>
        <v>57.5</v>
      </c>
      <c r="G187" s="4"/>
    </row>
    <row r="188" spans="1:9" ht="15" customHeight="1" x14ac:dyDescent="0.25"/>
    <row r="189" spans="1:9" ht="18" customHeight="1" x14ac:dyDescent="0.3">
      <c r="A189" s="1" t="s">
        <v>29</v>
      </c>
      <c r="B189" s="11"/>
      <c r="D189" s="11"/>
      <c r="F189" s="11"/>
    </row>
    <row r="190" spans="1:9" ht="15" customHeight="1" x14ac:dyDescent="0.25">
      <c r="A190" s="11" t="s">
        <v>0</v>
      </c>
      <c r="C190" s="4">
        <f>VLOOKUP(0.63*Träning!$E$7,Data!$A:$B,2)</f>
        <v>47.5</v>
      </c>
      <c r="E190" s="4">
        <f>VLOOKUP(0.66*Träning!$E$7,Data!$A:$B,2)</f>
        <v>50</v>
      </c>
      <c r="G190" s="4">
        <f>VLOOKUP(0.69*Träning!$E$7,Data!$A:$B,2)</f>
        <v>52.5</v>
      </c>
      <c r="I190" s="4" t="s">
        <v>46</v>
      </c>
    </row>
    <row r="191" spans="1:9" ht="15" customHeight="1" x14ac:dyDescent="0.25"/>
    <row r="192" spans="1:9" ht="18" customHeight="1" x14ac:dyDescent="0.3">
      <c r="A192" s="1" t="s">
        <v>30</v>
      </c>
      <c r="B192" s="11"/>
      <c r="D192" s="11"/>
      <c r="F192" s="11"/>
    </row>
    <row r="193" spans="1:9" ht="15" customHeight="1" x14ac:dyDescent="0.25">
      <c r="A193" s="11" t="s">
        <v>1</v>
      </c>
      <c r="C193" s="4">
        <f>VLOOKUP(0.75*Träning!$E$7,Data!$A:$B,2)</f>
        <v>57.5</v>
      </c>
      <c r="E193" s="4">
        <f>VLOOKUP(0.78*Träning!$E$7,Data!$A:$B,2)</f>
        <v>57.5</v>
      </c>
      <c r="I193" s="4" t="s">
        <v>40</v>
      </c>
    </row>
    <row r="194" spans="1:9" ht="15" customHeight="1" x14ac:dyDescent="0.25">
      <c r="A194" s="11" t="s">
        <v>1</v>
      </c>
      <c r="C194" s="4">
        <f>VLOOKUP(0.81*Träning!$E$7,Data!$A:$B,2)</f>
        <v>60</v>
      </c>
      <c r="E194" s="4">
        <f>VLOOKUP(0.84*Träning!$E$7,Data!$A:$B,2)</f>
        <v>62.5</v>
      </c>
      <c r="G194" s="4"/>
    </row>
    <row r="195" spans="1:9" ht="15" customHeight="1" x14ac:dyDescent="0.25">
      <c r="A195" s="5"/>
      <c r="B195" s="11"/>
      <c r="C195" s="11"/>
      <c r="D195" s="11"/>
    </row>
    <row r="196" spans="1:9" ht="15" customHeight="1" x14ac:dyDescent="0.25">
      <c r="A196" s="3"/>
      <c r="B196" s="11"/>
      <c r="C196" s="11"/>
      <c r="D196" s="11"/>
    </row>
    <row r="197" spans="1:9" ht="15" customHeight="1" x14ac:dyDescent="0.25">
      <c r="A197" s="5"/>
      <c r="B197" s="4"/>
      <c r="D197" s="4"/>
      <c r="F197" s="4"/>
    </row>
    <row r="198" spans="1:9" ht="15" customHeight="1" x14ac:dyDescent="0.25">
      <c r="A198" s="5"/>
      <c r="B198" s="4"/>
      <c r="D198" s="4"/>
      <c r="F198" s="4"/>
    </row>
    <row r="199" spans="1:9" ht="15" customHeight="1" x14ac:dyDescent="0.25"/>
    <row r="200" spans="1:9" ht="15" customHeight="1" x14ac:dyDescent="0.25"/>
    <row r="201" spans="1:9" ht="21" customHeight="1" x14ac:dyDescent="0.35">
      <c r="A201" s="6" t="s">
        <v>9</v>
      </c>
      <c r="D201" s="9" t="s">
        <v>52</v>
      </c>
      <c r="I201" s="4" t="s">
        <v>37</v>
      </c>
    </row>
    <row r="202" spans="1:9" ht="15" customHeight="1" x14ac:dyDescent="0.25">
      <c r="A202" s="3"/>
    </row>
    <row r="203" spans="1:9" ht="18" customHeight="1" x14ac:dyDescent="0.25">
      <c r="A203" s="3" t="s">
        <v>54</v>
      </c>
    </row>
    <row r="204" spans="1:9" ht="15" customHeight="1" x14ac:dyDescent="0.25"/>
    <row r="205" spans="1:9" ht="15" customHeight="1" x14ac:dyDescent="0.25">
      <c r="A205" s="5" t="s">
        <v>1</v>
      </c>
      <c r="B205" s="4">
        <f>VLOOKUP(0.5*Träning!$E$7,Data!$A:$B,2)</f>
        <v>37.5</v>
      </c>
      <c r="D205" s="4">
        <f>VLOOKUP(0.6*Träning!$E$7,Data!$A:$B,2)</f>
        <v>45</v>
      </c>
      <c r="F205" s="4">
        <f>VLOOKUP(0.7*Träning!$E$7,Data!$A:$B,2)</f>
        <v>52.5</v>
      </c>
      <c r="I205" s="4" t="s">
        <v>36</v>
      </c>
    </row>
    <row r="206" spans="1:9" ht="15" customHeight="1" x14ac:dyDescent="0.25"/>
    <row r="207" spans="1:9" ht="15" customHeight="1" x14ac:dyDescent="0.25">
      <c r="A207" s="5" t="s">
        <v>56</v>
      </c>
      <c r="B207" s="4">
        <f>VLOOKUP(0.76*Träning!$E$7,Data!$A:$B,2)</f>
        <v>57.5</v>
      </c>
      <c r="C207" s="5"/>
      <c r="D207" s="4">
        <f>VLOOKUP(0.8*Träning!$E$7,Data!$A:$B,2)</f>
        <v>60</v>
      </c>
      <c r="E207" s="5"/>
      <c r="F207" s="4">
        <f>VLOOKUP(0.84*Träning!$E$7,Data!$A:$B,2)</f>
        <v>62.5</v>
      </c>
      <c r="I207" s="4" t="s">
        <v>44</v>
      </c>
    </row>
    <row r="208" spans="1:9" ht="15" customHeight="1" x14ac:dyDescent="0.25"/>
    <row r="209" spans="1:9" ht="15" customHeight="1" x14ac:dyDescent="0.25">
      <c r="A209" s="5" t="s">
        <v>2</v>
      </c>
      <c r="B209" s="4">
        <f>VLOOKUP(0.88*Träning!$E$7,Data!$A:$B,2)</f>
        <v>65</v>
      </c>
      <c r="C209" s="5"/>
      <c r="D209" s="4">
        <f>VLOOKUP(0.92*Träning!$E$7,Data!$A:$B,2)</f>
        <v>70</v>
      </c>
      <c r="E209" s="5"/>
      <c r="F209" s="4">
        <f>VLOOKUP(0.96*Träning!$E$7,Data!$A:$B,2)</f>
        <v>72.5</v>
      </c>
      <c r="H209" s="4"/>
      <c r="I209" s="4" t="s">
        <v>45</v>
      </c>
    </row>
    <row r="210" spans="1:9" ht="15" customHeight="1" x14ac:dyDescent="0.25"/>
    <row r="211" spans="1:9" ht="15" customHeight="1" x14ac:dyDescent="0.25">
      <c r="A211" s="5" t="s">
        <v>3</v>
      </c>
      <c r="B211" s="4">
        <f>VLOOKUP(1*Träning!$E$7,Data!$A:$B,2)</f>
        <v>75</v>
      </c>
      <c r="I211" s="4" t="s">
        <v>39</v>
      </c>
    </row>
    <row r="212" spans="1:9" ht="15" customHeight="1" x14ac:dyDescent="0.25"/>
    <row r="213" spans="1:9" ht="15" customHeight="1" x14ac:dyDescent="0.25"/>
    <row r="214" spans="1:9" ht="15" customHeight="1" x14ac:dyDescent="0.25"/>
    <row r="215" spans="1:9" ht="15" customHeight="1" x14ac:dyDescent="0.25"/>
    <row r="216" spans="1:9" ht="15" customHeight="1" x14ac:dyDescent="0.25"/>
    <row r="217" spans="1:9" ht="15" customHeight="1" x14ac:dyDescent="0.25"/>
    <row r="218" spans="1:9" ht="15" customHeight="1" x14ac:dyDescent="0.25"/>
    <row r="219" spans="1:9" ht="15" customHeight="1" x14ac:dyDescent="0.25"/>
    <row r="220" spans="1:9" ht="15" customHeight="1" x14ac:dyDescent="0.25"/>
    <row r="221" spans="1:9" ht="15" customHeight="1" x14ac:dyDescent="0.25"/>
    <row r="222" spans="1:9" ht="15" customHeight="1" x14ac:dyDescent="0.25"/>
    <row r="223" spans="1:9" ht="15" customHeight="1" x14ac:dyDescent="0.25"/>
    <row r="224" spans="1:9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</sheetData>
  <sheetProtection sheet="1" objects="1" scenarios="1" selectLockedCells="1"/>
  <mergeCells count="2">
    <mergeCell ref="A3:I3"/>
    <mergeCell ref="A5:I5"/>
  </mergeCells>
  <pageMargins left="0.7" right="0.7" top="0.75" bottom="0.75" header="0.3" footer="0.3"/>
  <pageSetup orientation="portrait" r:id="rId1"/>
  <headerFooter>
    <oddFooter>&amp;LMaxning i bänkpress&amp;C&amp;12Rätt träning ger rätt styrka&amp;Rthomas@deadlift.se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7"/>
  <sheetViews>
    <sheetView workbookViewId="0"/>
  </sheetViews>
  <sheetFormatPr defaultRowHeight="15" x14ac:dyDescent="0.25"/>
  <sheetData>
    <row r="1" spans="1:2" x14ac:dyDescent="0.25">
      <c r="A1">
        <v>0</v>
      </c>
      <c r="B1">
        <v>7</v>
      </c>
    </row>
    <row r="2" spans="1:2" x14ac:dyDescent="0.25">
      <c r="A2">
        <v>9.1</v>
      </c>
      <c r="B2">
        <v>11</v>
      </c>
    </row>
    <row r="3" spans="1:2" x14ac:dyDescent="0.25">
      <c r="A3">
        <v>12.1</v>
      </c>
      <c r="B3">
        <v>13</v>
      </c>
    </row>
    <row r="4" spans="1:2" x14ac:dyDescent="0.25">
      <c r="A4">
        <v>14.1</v>
      </c>
      <c r="B4">
        <v>15</v>
      </c>
    </row>
    <row r="5" spans="1:2" x14ac:dyDescent="0.25">
      <c r="A5">
        <v>17.600000000000001</v>
      </c>
      <c r="B5">
        <v>20</v>
      </c>
    </row>
    <row r="6" spans="1:2" x14ac:dyDescent="0.25">
      <c r="A6">
        <v>21.2</v>
      </c>
      <c r="B6">
        <v>22.5</v>
      </c>
    </row>
    <row r="7" spans="1:2" x14ac:dyDescent="0.25">
      <c r="A7">
        <v>23.7</v>
      </c>
      <c r="B7">
        <v>25</v>
      </c>
    </row>
    <row r="8" spans="1:2" x14ac:dyDescent="0.25">
      <c r="A8">
        <v>26.2</v>
      </c>
      <c r="B8">
        <v>27.5</v>
      </c>
    </row>
    <row r="9" spans="1:2" x14ac:dyDescent="0.25">
      <c r="A9">
        <v>28.7</v>
      </c>
      <c r="B9">
        <v>30</v>
      </c>
    </row>
    <row r="10" spans="1:2" x14ac:dyDescent="0.25">
      <c r="A10">
        <v>31.2</v>
      </c>
      <c r="B10">
        <v>32.5</v>
      </c>
    </row>
    <row r="11" spans="1:2" x14ac:dyDescent="0.25">
      <c r="A11">
        <v>33.700000000000003</v>
      </c>
      <c r="B11">
        <v>35</v>
      </c>
    </row>
    <row r="12" spans="1:2" x14ac:dyDescent="0.25">
      <c r="A12">
        <v>36.200000000000003</v>
      </c>
      <c r="B12">
        <v>37.5</v>
      </c>
    </row>
    <row r="13" spans="1:2" x14ac:dyDescent="0.25">
      <c r="A13">
        <v>38.700000000000003</v>
      </c>
      <c r="B13">
        <v>40</v>
      </c>
    </row>
    <row r="14" spans="1:2" x14ac:dyDescent="0.25">
      <c r="A14">
        <v>41.2</v>
      </c>
      <c r="B14">
        <v>42.5</v>
      </c>
    </row>
    <row r="15" spans="1:2" x14ac:dyDescent="0.25">
      <c r="A15">
        <v>43.7</v>
      </c>
      <c r="B15">
        <v>45</v>
      </c>
    </row>
    <row r="16" spans="1:2" x14ac:dyDescent="0.25">
      <c r="A16">
        <v>46.2</v>
      </c>
      <c r="B16">
        <v>47.5</v>
      </c>
    </row>
    <row r="17" spans="1:2" x14ac:dyDescent="0.25">
      <c r="A17">
        <v>48.7</v>
      </c>
      <c r="B17">
        <v>50</v>
      </c>
    </row>
    <row r="18" spans="1:2" x14ac:dyDescent="0.25">
      <c r="A18">
        <v>51.2</v>
      </c>
      <c r="B18">
        <v>52.5</v>
      </c>
    </row>
    <row r="19" spans="1:2" x14ac:dyDescent="0.25">
      <c r="A19">
        <v>53.7</v>
      </c>
      <c r="B19">
        <v>55</v>
      </c>
    </row>
    <row r="20" spans="1:2" x14ac:dyDescent="0.25">
      <c r="A20">
        <v>56.2</v>
      </c>
      <c r="B20">
        <v>57.5</v>
      </c>
    </row>
    <row r="21" spans="1:2" x14ac:dyDescent="0.25">
      <c r="A21">
        <v>58.7</v>
      </c>
      <c r="B21">
        <v>60</v>
      </c>
    </row>
    <row r="22" spans="1:2" x14ac:dyDescent="0.25">
      <c r="A22">
        <v>61.2</v>
      </c>
      <c r="B22">
        <v>62.5</v>
      </c>
    </row>
    <row r="23" spans="1:2" x14ac:dyDescent="0.25">
      <c r="A23">
        <v>63.7</v>
      </c>
      <c r="B23">
        <v>65</v>
      </c>
    </row>
    <row r="24" spans="1:2" x14ac:dyDescent="0.25">
      <c r="A24">
        <v>66.2</v>
      </c>
      <c r="B24">
        <v>67.5</v>
      </c>
    </row>
    <row r="25" spans="1:2" x14ac:dyDescent="0.25">
      <c r="A25">
        <v>68.7</v>
      </c>
      <c r="B25">
        <v>70</v>
      </c>
    </row>
    <row r="26" spans="1:2" x14ac:dyDescent="0.25">
      <c r="A26">
        <v>71.2</v>
      </c>
      <c r="B26">
        <v>72.5</v>
      </c>
    </row>
    <row r="27" spans="1:2" x14ac:dyDescent="0.25">
      <c r="A27">
        <v>73.7</v>
      </c>
      <c r="B27">
        <v>75</v>
      </c>
    </row>
    <row r="28" spans="1:2" x14ac:dyDescent="0.25">
      <c r="A28">
        <v>76.2</v>
      </c>
      <c r="B28">
        <v>77.5</v>
      </c>
    </row>
    <row r="29" spans="1:2" x14ac:dyDescent="0.25">
      <c r="A29">
        <v>78.7</v>
      </c>
      <c r="B29">
        <v>80</v>
      </c>
    </row>
    <row r="30" spans="1:2" x14ac:dyDescent="0.25">
      <c r="A30">
        <v>81.2</v>
      </c>
      <c r="B30">
        <v>82.5</v>
      </c>
    </row>
    <row r="31" spans="1:2" x14ac:dyDescent="0.25">
      <c r="A31">
        <v>83.7</v>
      </c>
      <c r="B31">
        <v>85</v>
      </c>
    </row>
    <row r="32" spans="1:2" x14ac:dyDescent="0.25">
      <c r="A32">
        <v>86.2</v>
      </c>
      <c r="B32">
        <v>87.5</v>
      </c>
    </row>
    <row r="33" spans="1:2" x14ac:dyDescent="0.25">
      <c r="A33">
        <v>88.7</v>
      </c>
      <c r="B33">
        <v>90</v>
      </c>
    </row>
    <row r="34" spans="1:2" x14ac:dyDescent="0.25">
      <c r="A34">
        <v>91.2</v>
      </c>
      <c r="B34">
        <v>92.5</v>
      </c>
    </row>
    <row r="35" spans="1:2" x14ac:dyDescent="0.25">
      <c r="A35">
        <v>93.7</v>
      </c>
      <c r="B35">
        <v>95</v>
      </c>
    </row>
    <row r="36" spans="1:2" x14ac:dyDescent="0.25">
      <c r="A36">
        <v>96.2</v>
      </c>
      <c r="B36">
        <v>97.5</v>
      </c>
    </row>
    <row r="37" spans="1:2" x14ac:dyDescent="0.25">
      <c r="A37">
        <v>98.7</v>
      </c>
      <c r="B37">
        <v>100</v>
      </c>
    </row>
    <row r="38" spans="1:2" x14ac:dyDescent="0.25">
      <c r="A38">
        <v>101.2</v>
      </c>
      <c r="B38">
        <v>102.5</v>
      </c>
    </row>
    <row r="39" spans="1:2" x14ac:dyDescent="0.25">
      <c r="A39">
        <v>103.7</v>
      </c>
      <c r="B39">
        <v>105</v>
      </c>
    </row>
    <row r="40" spans="1:2" x14ac:dyDescent="0.25">
      <c r="A40">
        <v>106.2</v>
      </c>
      <c r="B40">
        <v>107.5</v>
      </c>
    </row>
    <row r="41" spans="1:2" x14ac:dyDescent="0.25">
      <c r="A41">
        <v>108.7</v>
      </c>
      <c r="B41">
        <v>110</v>
      </c>
    </row>
    <row r="42" spans="1:2" x14ac:dyDescent="0.25">
      <c r="A42">
        <v>111.2</v>
      </c>
      <c r="B42">
        <v>112.5</v>
      </c>
    </row>
    <row r="43" spans="1:2" x14ac:dyDescent="0.25">
      <c r="A43">
        <v>113.7</v>
      </c>
      <c r="B43">
        <v>115</v>
      </c>
    </row>
    <row r="44" spans="1:2" x14ac:dyDescent="0.25">
      <c r="A44">
        <v>116.2</v>
      </c>
      <c r="B44">
        <v>117.5</v>
      </c>
    </row>
    <row r="45" spans="1:2" x14ac:dyDescent="0.25">
      <c r="A45">
        <v>118.7</v>
      </c>
      <c r="B45">
        <v>120</v>
      </c>
    </row>
    <row r="46" spans="1:2" x14ac:dyDescent="0.25">
      <c r="A46">
        <v>121.2</v>
      </c>
      <c r="B46">
        <v>122.5</v>
      </c>
    </row>
    <row r="47" spans="1:2" x14ac:dyDescent="0.25">
      <c r="A47">
        <v>123.7</v>
      </c>
      <c r="B47">
        <v>125</v>
      </c>
    </row>
    <row r="48" spans="1:2" x14ac:dyDescent="0.25">
      <c r="A48">
        <v>126.2</v>
      </c>
      <c r="B48">
        <v>127.5</v>
      </c>
    </row>
    <row r="49" spans="1:2" x14ac:dyDescent="0.25">
      <c r="A49">
        <v>128.69999999999999</v>
      </c>
      <c r="B49">
        <v>130</v>
      </c>
    </row>
    <row r="50" spans="1:2" x14ac:dyDescent="0.25">
      <c r="A50">
        <v>131.19999999999999</v>
      </c>
      <c r="B50">
        <v>132.5</v>
      </c>
    </row>
    <row r="51" spans="1:2" x14ac:dyDescent="0.25">
      <c r="A51">
        <v>133.69999999999999</v>
      </c>
      <c r="B51">
        <v>135</v>
      </c>
    </row>
    <row r="52" spans="1:2" x14ac:dyDescent="0.25">
      <c r="A52">
        <v>136.19999999999999</v>
      </c>
      <c r="B52">
        <v>137.5</v>
      </c>
    </row>
    <row r="53" spans="1:2" x14ac:dyDescent="0.25">
      <c r="A53">
        <v>138.69999999999999</v>
      </c>
      <c r="B53">
        <v>140</v>
      </c>
    </row>
    <row r="54" spans="1:2" x14ac:dyDescent="0.25">
      <c r="A54">
        <v>141.19999999999999</v>
      </c>
      <c r="B54">
        <v>142.5</v>
      </c>
    </row>
    <row r="55" spans="1:2" x14ac:dyDescent="0.25">
      <c r="A55">
        <v>143.69999999999999</v>
      </c>
      <c r="B55">
        <v>145</v>
      </c>
    </row>
    <row r="56" spans="1:2" x14ac:dyDescent="0.25">
      <c r="A56">
        <v>146.19999999999999</v>
      </c>
      <c r="B56">
        <v>147.5</v>
      </c>
    </row>
    <row r="57" spans="1:2" x14ac:dyDescent="0.25">
      <c r="A57">
        <v>148.69999999999999</v>
      </c>
      <c r="B57">
        <v>150</v>
      </c>
    </row>
    <row r="58" spans="1:2" x14ac:dyDescent="0.25">
      <c r="A58">
        <v>151.19999999999999</v>
      </c>
      <c r="B58">
        <v>152.5</v>
      </c>
    </row>
    <row r="59" spans="1:2" x14ac:dyDescent="0.25">
      <c r="A59">
        <v>153.69999999999999</v>
      </c>
      <c r="B59">
        <v>155</v>
      </c>
    </row>
    <row r="60" spans="1:2" x14ac:dyDescent="0.25">
      <c r="A60">
        <v>156.19999999999999</v>
      </c>
      <c r="B60">
        <v>157.5</v>
      </c>
    </row>
    <row r="61" spans="1:2" x14ac:dyDescent="0.25">
      <c r="A61">
        <v>158.69999999999999</v>
      </c>
      <c r="B61">
        <v>160</v>
      </c>
    </row>
    <row r="62" spans="1:2" x14ac:dyDescent="0.25">
      <c r="A62">
        <v>161.19999999999999</v>
      </c>
      <c r="B62">
        <v>162.5</v>
      </c>
    </row>
    <row r="63" spans="1:2" x14ac:dyDescent="0.25">
      <c r="A63">
        <v>163.69999999999999</v>
      </c>
      <c r="B63">
        <v>165</v>
      </c>
    </row>
    <row r="64" spans="1:2" x14ac:dyDescent="0.25">
      <c r="A64">
        <v>166.2</v>
      </c>
      <c r="B64">
        <v>167.5</v>
      </c>
    </row>
    <row r="65" spans="1:2" x14ac:dyDescent="0.25">
      <c r="A65">
        <v>168.7</v>
      </c>
      <c r="B65">
        <v>170</v>
      </c>
    </row>
    <row r="66" spans="1:2" x14ac:dyDescent="0.25">
      <c r="A66">
        <v>171.2</v>
      </c>
      <c r="B66">
        <v>172.5</v>
      </c>
    </row>
    <row r="67" spans="1:2" x14ac:dyDescent="0.25">
      <c r="A67">
        <v>173.7</v>
      </c>
      <c r="B67">
        <v>175</v>
      </c>
    </row>
    <row r="68" spans="1:2" x14ac:dyDescent="0.25">
      <c r="A68">
        <v>176.2</v>
      </c>
      <c r="B68">
        <v>177.5</v>
      </c>
    </row>
    <row r="69" spans="1:2" x14ac:dyDescent="0.25">
      <c r="A69">
        <v>178.7</v>
      </c>
      <c r="B69">
        <v>180</v>
      </c>
    </row>
    <row r="70" spans="1:2" x14ac:dyDescent="0.25">
      <c r="A70">
        <v>181.2</v>
      </c>
      <c r="B70">
        <v>182.5</v>
      </c>
    </row>
    <row r="71" spans="1:2" x14ac:dyDescent="0.25">
      <c r="A71">
        <v>183.7</v>
      </c>
      <c r="B71">
        <v>185</v>
      </c>
    </row>
    <row r="72" spans="1:2" x14ac:dyDescent="0.25">
      <c r="A72">
        <v>186.2</v>
      </c>
      <c r="B72">
        <v>187.5</v>
      </c>
    </row>
    <row r="73" spans="1:2" x14ac:dyDescent="0.25">
      <c r="A73">
        <v>188.7</v>
      </c>
      <c r="B73">
        <v>190</v>
      </c>
    </row>
    <row r="74" spans="1:2" x14ac:dyDescent="0.25">
      <c r="A74">
        <v>191.2</v>
      </c>
      <c r="B74">
        <v>192.5</v>
      </c>
    </row>
    <row r="75" spans="1:2" x14ac:dyDescent="0.25">
      <c r="A75">
        <v>193.7</v>
      </c>
      <c r="B75">
        <v>195</v>
      </c>
    </row>
    <row r="76" spans="1:2" x14ac:dyDescent="0.25">
      <c r="A76">
        <v>196.2</v>
      </c>
      <c r="B76">
        <v>197.5</v>
      </c>
    </row>
    <row r="77" spans="1:2" x14ac:dyDescent="0.25">
      <c r="A77">
        <v>198.7</v>
      </c>
      <c r="B77">
        <v>200</v>
      </c>
    </row>
    <row r="78" spans="1:2" x14ac:dyDescent="0.25">
      <c r="A78">
        <v>201.2</v>
      </c>
      <c r="B78">
        <v>202.5</v>
      </c>
    </row>
    <row r="79" spans="1:2" x14ac:dyDescent="0.25">
      <c r="A79">
        <v>203.7</v>
      </c>
      <c r="B79">
        <v>205</v>
      </c>
    </row>
    <row r="80" spans="1:2" x14ac:dyDescent="0.25">
      <c r="A80">
        <v>206.2</v>
      </c>
      <c r="B80">
        <v>207.5</v>
      </c>
    </row>
    <row r="81" spans="1:2" x14ac:dyDescent="0.25">
      <c r="A81">
        <v>208.7</v>
      </c>
      <c r="B81">
        <v>210</v>
      </c>
    </row>
    <row r="82" spans="1:2" x14ac:dyDescent="0.25">
      <c r="A82">
        <v>211.2</v>
      </c>
      <c r="B82">
        <v>212.5</v>
      </c>
    </row>
    <row r="83" spans="1:2" x14ac:dyDescent="0.25">
      <c r="A83">
        <v>213.7</v>
      </c>
      <c r="B83">
        <v>215</v>
      </c>
    </row>
    <row r="84" spans="1:2" x14ac:dyDescent="0.25">
      <c r="A84">
        <v>216.2</v>
      </c>
      <c r="B84">
        <v>217.5</v>
      </c>
    </row>
    <row r="85" spans="1:2" x14ac:dyDescent="0.25">
      <c r="A85">
        <v>218.7</v>
      </c>
      <c r="B85">
        <v>220</v>
      </c>
    </row>
    <row r="86" spans="1:2" x14ac:dyDescent="0.25">
      <c r="A86">
        <v>221.2</v>
      </c>
      <c r="B86">
        <v>222.5</v>
      </c>
    </row>
    <row r="87" spans="1:2" x14ac:dyDescent="0.25">
      <c r="A87">
        <v>223.7</v>
      </c>
      <c r="B87">
        <v>225</v>
      </c>
    </row>
    <row r="88" spans="1:2" x14ac:dyDescent="0.25">
      <c r="A88">
        <v>226.2</v>
      </c>
      <c r="B88">
        <v>227.5</v>
      </c>
    </row>
    <row r="89" spans="1:2" x14ac:dyDescent="0.25">
      <c r="A89">
        <v>228.7</v>
      </c>
      <c r="B89">
        <v>230</v>
      </c>
    </row>
    <row r="90" spans="1:2" x14ac:dyDescent="0.25">
      <c r="A90">
        <v>231.2</v>
      </c>
      <c r="B90">
        <v>232.5</v>
      </c>
    </row>
    <row r="91" spans="1:2" x14ac:dyDescent="0.25">
      <c r="A91">
        <v>233.7</v>
      </c>
      <c r="B91">
        <v>235</v>
      </c>
    </row>
    <row r="92" spans="1:2" x14ac:dyDescent="0.25">
      <c r="A92">
        <v>236.2</v>
      </c>
      <c r="B92">
        <v>237.5</v>
      </c>
    </row>
    <row r="93" spans="1:2" x14ac:dyDescent="0.25">
      <c r="A93">
        <v>238.7</v>
      </c>
      <c r="B93">
        <v>240</v>
      </c>
    </row>
    <row r="94" spans="1:2" x14ac:dyDescent="0.25">
      <c r="A94">
        <v>241.2</v>
      </c>
      <c r="B94">
        <v>242.5</v>
      </c>
    </row>
    <row r="95" spans="1:2" x14ac:dyDescent="0.25">
      <c r="A95">
        <v>243.7</v>
      </c>
      <c r="B95">
        <v>245</v>
      </c>
    </row>
    <row r="96" spans="1:2" x14ac:dyDescent="0.25">
      <c r="A96">
        <v>246.2</v>
      </c>
      <c r="B96">
        <v>247.5</v>
      </c>
    </row>
    <row r="97" spans="1:2" x14ac:dyDescent="0.25">
      <c r="A97">
        <v>248.7</v>
      </c>
      <c r="B97">
        <v>250</v>
      </c>
    </row>
    <row r="98" spans="1:2" x14ac:dyDescent="0.25">
      <c r="A98">
        <v>251.2</v>
      </c>
      <c r="B98">
        <v>252.5</v>
      </c>
    </row>
    <row r="99" spans="1:2" x14ac:dyDescent="0.25">
      <c r="A99">
        <v>253.7</v>
      </c>
      <c r="B99">
        <v>255</v>
      </c>
    </row>
    <row r="100" spans="1:2" x14ac:dyDescent="0.25">
      <c r="A100">
        <v>256.2</v>
      </c>
      <c r="B100">
        <v>257.5</v>
      </c>
    </row>
    <row r="101" spans="1:2" x14ac:dyDescent="0.25">
      <c r="A101">
        <v>258.7</v>
      </c>
      <c r="B101">
        <v>260</v>
      </c>
    </row>
    <row r="102" spans="1:2" x14ac:dyDescent="0.25">
      <c r="A102">
        <v>261.2</v>
      </c>
      <c r="B102">
        <v>262.5</v>
      </c>
    </row>
    <row r="103" spans="1:2" x14ac:dyDescent="0.25">
      <c r="A103">
        <v>263.7</v>
      </c>
      <c r="B103">
        <v>265</v>
      </c>
    </row>
    <row r="104" spans="1:2" x14ac:dyDescent="0.25">
      <c r="A104">
        <v>266.2</v>
      </c>
      <c r="B104">
        <v>267.5</v>
      </c>
    </row>
    <row r="105" spans="1:2" x14ac:dyDescent="0.25">
      <c r="A105">
        <v>268.7</v>
      </c>
      <c r="B105">
        <v>270</v>
      </c>
    </row>
    <row r="106" spans="1:2" x14ac:dyDescent="0.25">
      <c r="A106">
        <v>271.2</v>
      </c>
      <c r="B106">
        <v>272.5</v>
      </c>
    </row>
    <row r="107" spans="1:2" x14ac:dyDescent="0.25">
      <c r="A107">
        <v>273.7</v>
      </c>
      <c r="B107">
        <v>275</v>
      </c>
    </row>
    <row r="108" spans="1:2" x14ac:dyDescent="0.25">
      <c r="A108">
        <v>276.2</v>
      </c>
      <c r="B108">
        <v>277.5</v>
      </c>
    </row>
    <row r="109" spans="1:2" x14ac:dyDescent="0.25">
      <c r="A109">
        <v>278.7</v>
      </c>
      <c r="B109">
        <v>280</v>
      </c>
    </row>
    <row r="110" spans="1:2" x14ac:dyDescent="0.25">
      <c r="A110">
        <v>281.2</v>
      </c>
      <c r="B110">
        <v>282.5</v>
      </c>
    </row>
    <row r="111" spans="1:2" x14ac:dyDescent="0.25">
      <c r="A111">
        <v>283.7</v>
      </c>
      <c r="B111">
        <v>285</v>
      </c>
    </row>
    <row r="112" spans="1:2" x14ac:dyDescent="0.25">
      <c r="A112">
        <v>286.2</v>
      </c>
      <c r="B112">
        <v>287.5</v>
      </c>
    </row>
    <row r="113" spans="1:2" x14ac:dyDescent="0.25">
      <c r="A113">
        <v>288.7</v>
      </c>
      <c r="B113">
        <v>290</v>
      </c>
    </row>
    <row r="114" spans="1:2" x14ac:dyDescent="0.25">
      <c r="A114">
        <v>291.2</v>
      </c>
      <c r="B114">
        <v>292.5</v>
      </c>
    </row>
    <row r="115" spans="1:2" x14ac:dyDescent="0.25">
      <c r="A115">
        <v>293.7</v>
      </c>
      <c r="B115">
        <v>295</v>
      </c>
    </row>
    <row r="116" spans="1:2" x14ac:dyDescent="0.25">
      <c r="A116">
        <v>296.2</v>
      </c>
      <c r="B116">
        <v>297.5</v>
      </c>
    </row>
    <row r="117" spans="1:2" x14ac:dyDescent="0.25">
      <c r="A117">
        <v>298.7</v>
      </c>
      <c r="B117">
        <v>300</v>
      </c>
    </row>
    <row r="118" spans="1:2" x14ac:dyDescent="0.25">
      <c r="A118">
        <v>301.2</v>
      </c>
      <c r="B118">
        <v>302.5</v>
      </c>
    </row>
    <row r="119" spans="1:2" x14ac:dyDescent="0.25">
      <c r="A119">
        <v>303.7</v>
      </c>
      <c r="B119">
        <v>305</v>
      </c>
    </row>
    <row r="120" spans="1:2" x14ac:dyDescent="0.25">
      <c r="A120">
        <v>306.2</v>
      </c>
      <c r="B120">
        <v>307.5</v>
      </c>
    </row>
    <row r="121" spans="1:2" x14ac:dyDescent="0.25">
      <c r="A121">
        <v>308.7</v>
      </c>
      <c r="B121">
        <v>310</v>
      </c>
    </row>
    <row r="122" spans="1:2" x14ac:dyDescent="0.25">
      <c r="A122">
        <v>311.2</v>
      </c>
      <c r="B122">
        <v>312.5</v>
      </c>
    </row>
    <row r="123" spans="1:2" x14ac:dyDescent="0.25">
      <c r="A123">
        <v>313.7</v>
      </c>
      <c r="B123">
        <v>315</v>
      </c>
    </row>
    <row r="124" spans="1:2" x14ac:dyDescent="0.25">
      <c r="A124">
        <v>316.2</v>
      </c>
      <c r="B124">
        <v>317.5</v>
      </c>
    </row>
    <row r="125" spans="1:2" x14ac:dyDescent="0.25">
      <c r="A125">
        <v>318.7</v>
      </c>
      <c r="B125">
        <v>320</v>
      </c>
    </row>
    <row r="126" spans="1:2" x14ac:dyDescent="0.25">
      <c r="A126">
        <v>321.2</v>
      </c>
      <c r="B126">
        <v>322.5</v>
      </c>
    </row>
    <row r="127" spans="1:2" x14ac:dyDescent="0.25">
      <c r="A127">
        <v>323.7</v>
      </c>
      <c r="B127">
        <v>325</v>
      </c>
    </row>
    <row r="128" spans="1:2" x14ac:dyDescent="0.25">
      <c r="A128">
        <v>326.2</v>
      </c>
      <c r="B128">
        <v>327.5</v>
      </c>
    </row>
    <row r="129" spans="1:2" x14ac:dyDescent="0.25">
      <c r="A129">
        <v>328.7</v>
      </c>
      <c r="B129">
        <v>330</v>
      </c>
    </row>
    <row r="130" spans="1:2" x14ac:dyDescent="0.25">
      <c r="A130">
        <v>331.2</v>
      </c>
      <c r="B130">
        <v>332.5</v>
      </c>
    </row>
    <row r="131" spans="1:2" x14ac:dyDescent="0.25">
      <c r="A131">
        <v>333.7</v>
      </c>
      <c r="B131">
        <v>335</v>
      </c>
    </row>
    <row r="132" spans="1:2" x14ac:dyDescent="0.25">
      <c r="A132">
        <v>336.2</v>
      </c>
      <c r="B132">
        <v>337.5</v>
      </c>
    </row>
    <row r="133" spans="1:2" x14ac:dyDescent="0.25">
      <c r="A133">
        <v>338.7</v>
      </c>
      <c r="B133">
        <v>340</v>
      </c>
    </row>
    <row r="134" spans="1:2" x14ac:dyDescent="0.25">
      <c r="A134">
        <v>341.2</v>
      </c>
      <c r="B134">
        <v>342.5</v>
      </c>
    </row>
    <row r="135" spans="1:2" x14ac:dyDescent="0.25">
      <c r="A135">
        <v>343.7</v>
      </c>
      <c r="B135">
        <v>345</v>
      </c>
    </row>
    <row r="136" spans="1:2" x14ac:dyDescent="0.25">
      <c r="A136">
        <v>346.2</v>
      </c>
      <c r="B136">
        <v>347.5</v>
      </c>
    </row>
    <row r="137" spans="1:2" x14ac:dyDescent="0.25">
      <c r="A137">
        <v>348.7</v>
      </c>
      <c r="B137">
        <v>350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Träning</vt:lpstr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2023-09-08T11:02:13Z</dcterms:modified>
</cp:coreProperties>
</file>