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4uldoIaqtirS0Ka3sUP9rbpOcjKq86Nh7nPvbbmcHEfEmm0i0Cuy53CMrdMNtlZRnfL7WbfH8dz1CDWR4qKeMA==" workbookSaltValue="0H82hGBkJKLIX9ojkK8Iaw==" workbookSpinCount="100000" lockStructure="1"/>
  <bookViews>
    <workbookView xWindow="-120" yWindow="-120" windowWidth="19425" windowHeight="11025"/>
  </bookViews>
  <sheets>
    <sheet name="Träning" sheetId="1" r:id="rId1"/>
    <sheet name="Data" sheetId="7" state="hidden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80" i="1" l="1"/>
  <c r="D180" i="1"/>
  <c r="B170" i="1"/>
  <c r="D167" i="1"/>
  <c r="B167" i="1"/>
  <c r="D166" i="1"/>
  <c r="B166" i="1"/>
  <c r="F165" i="1"/>
  <c r="D165" i="1"/>
  <c r="B165" i="1"/>
  <c r="B136" i="1" l="1"/>
  <c r="B122" i="1"/>
  <c r="B97" i="1"/>
  <c r="D97" i="1"/>
  <c r="B98" i="1"/>
  <c r="D98" i="1"/>
  <c r="D20" i="1"/>
  <c r="B20" i="1"/>
  <c r="D19" i="1"/>
  <c r="D18" i="1"/>
  <c r="B19" i="1"/>
  <c r="B172" i="1" l="1"/>
  <c r="F180" i="1" l="1"/>
  <c r="B182" i="1"/>
  <c r="D182" i="1"/>
  <c r="F182" i="1"/>
  <c r="B184" i="1"/>
  <c r="D172" i="1"/>
  <c r="D171" i="1"/>
  <c r="B171" i="1"/>
  <c r="D170" i="1"/>
  <c r="D162" i="1"/>
  <c r="F161" i="1"/>
  <c r="D160" i="1"/>
  <c r="B162" i="1"/>
  <c r="D161" i="1"/>
  <c r="B161" i="1"/>
  <c r="B160" i="1"/>
  <c r="D146" i="1"/>
  <c r="B146" i="1"/>
  <c r="D145" i="1"/>
  <c r="B142" i="1"/>
  <c r="D142" i="1"/>
  <c r="D138" i="1" l="1"/>
  <c r="B138" i="1"/>
  <c r="D137" i="1"/>
  <c r="B137" i="1"/>
  <c r="D136" i="1"/>
  <c r="D141" i="1"/>
  <c r="B141" i="1"/>
  <c r="B145" i="1"/>
  <c r="D128" i="1"/>
  <c r="D127" i="1"/>
  <c r="D126" i="1"/>
  <c r="D123" i="1"/>
  <c r="B123" i="1"/>
  <c r="D122" i="1"/>
  <c r="D121" i="1"/>
  <c r="B121" i="1"/>
  <c r="B92" i="1"/>
  <c r="D92" i="1"/>
  <c r="D93" i="1"/>
  <c r="B93" i="1"/>
  <c r="D94" i="1"/>
  <c r="B94" i="1"/>
  <c r="D84" i="1"/>
  <c r="B84" i="1"/>
  <c r="D83" i="1"/>
  <c r="B83" i="1"/>
  <c r="D80" i="1"/>
  <c r="B80" i="1"/>
  <c r="D79" i="1"/>
  <c r="B79" i="1"/>
  <c r="B78" i="1"/>
  <c r="D78" i="1"/>
  <c r="F78" i="1"/>
  <c r="B75" i="1" l="1"/>
  <c r="D75" i="1"/>
  <c r="F75" i="1"/>
  <c r="B54" i="1"/>
  <c r="D54" i="1"/>
  <c r="F54" i="1"/>
  <c r="F53" i="1"/>
  <c r="D53" i="1"/>
  <c r="B53" i="1"/>
  <c r="D48" i="1"/>
  <c r="B48" i="1"/>
  <c r="B49" i="1"/>
  <c r="D49" i="1"/>
  <c r="B50" i="1"/>
  <c r="D50" i="1"/>
  <c r="D36" i="1"/>
  <c r="B36" i="1"/>
  <c r="D35" i="1"/>
  <c r="B35" i="1"/>
  <c r="B32" i="1"/>
  <c r="D32" i="1"/>
  <c r="D40" i="1" l="1"/>
  <c r="B40" i="1"/>
  <c r="D39" i="1"/>
  <c r="B39" i="1"/>
  <c r="D30" i="1"/>
  <c r="D31" i="1"/>
  <c r="B31" i="1"/>
  <c r="B23" i="1"/>
  <c r="D23" i="1"/>
  <c r="B24" i="1"/>
  <c r="D24" i="1"/>
  <c r="D186" i="1" l="1"/>
  <c r="B186" i="1"/>
  <c r="D184" i="1"/>
  <c r="F74" i="1"/>
  <c r="D74" i="1"/>
  <c r="B74" i="1"/>
  <c r="F73" i="1"/>
  <c r="D73" i="1"/>
  <c r="B73" i="1"/>
  <c r="B30" i="1"/>
  <c r="B18" i="1" l="1"/>
  <c r="B13" i="1" l="1"/>
  <c r="D13" i="1"/>
  <c r="B14" i="1"/>
  <c r="D14" i="1"/>
  <c r="D15" i="1"/>
  <c r="B15" i="1"/>
</calcChain>
</file>

<file path=xl/sharedStrings.xml><?xml version="1.0" encoding="utf-8"?>
<sst xmlns="http://schemas.openxmlformats.org/spreadsheetml/2006/main" count="93" uniqueCount="31">
  <si>
    <t>Femmor</t>
  </si>
  <si>
    <t>Treor</t>
  </si>
  <si>
    <t>Ettor</t>
  </si>
  <si>
    <t>Etta</t>
  </si>
  <si>
    <t>Vecka 1, dag 1</t>
  </si>
  <si>
    <t>Vecka 1, dag 2</t>
  </si>
  <si>
    <t>Två pass per vecka i fyra veckor. Maxning vecka 5. Alla varianter finns filmade på min styrkesida. Uppvärmningsset finns inte med i passet.</t>
  </si>
  <si>
    <t>Vecka 2, dag 1</t>
  </si>
  <si>
    <t>Vecka 2, dag 2</t>
  </si>
  <si>
    <t>Vecka 3, dag 1</t>
  </si>
  <si>
    <t>Vecka 3, dag 2</t>
  </si>
  <si>
    <t>Vecka 4, dag 1</t>
  </si>
  <si>
    <t>Vecka 4, dag 2</t>
  </si>
  <si>
    <t>Maxning, vecka 5</t>
  </si>
  <si>
    <t>Knäböj</t>
  </si>
  <si>
    <t>Halva knäböj</t>
  </si>
  <si>
    <t>Utfall bakåt</t>
  </si>
  <si>
    <t>Breda knäböj</t>
  </si>
  <si>
    <t>Ståenda vadhävningar</t>
  </si>
  <si>
    <t>Stående vadhopp</t>
  </si>
  <si>
    <t>Frontknäböj</t>
  </si>
  <si>
    <t>Ryckknäböj</t>
  </si>
  <si>
    <t>Smala knäböj</t>
  </si>
  <si>
    <t>Kvartsböj</t>
  </si>
  <si>
    <t>Utfall framåt</t>
  </si>
  <si>
    <t>Thrusters</t>
  </si>
  <si>
    <t>Utfallsgång</t>
  </si>
  <si>
    <t>Raka mark</t>
  </si>
  <si>
    <t>Bulgariska utfall</t>
  </si>
  <si>
    <t>Skriv in resultatet i rutan du vill uppnå i nästa maxning.</t>
  </si>
  <si>
    <t>Fem steg per 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</si>
</sst>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Protection="1"/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1" fillId="0" borderId="0" xfId="0" applyFont="1" applyProtection="1"/>
    <xf numFmtId="0" fontId="4" fillId="0" borderId="0" xfId="0" applyFont="1" applyProtection="1"/>
    <xf numFmtId="0" fontId="4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193</xdr:row>
      <xdr:rowOff>69850</xdr:rowOff>
    </xdr:from>
    <xdr:to>
      <xdr:col>7</xdr:col>
      <xdr:colOff>583673</xdr:colOff>
      <xdr:row>215</xdr:row>
      <xdr:rowOff>132818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39592250"/>
          <a:ext cx="4215873" cy="425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7"/>
  <sheetViews>
    <sheetView tabSelected="1" zoomScale="150" zoomScaleNormal="150" zoomScalePageLayoutView="140" workbookViewId="0">
      <selection activeCell="E7" sqref="E7"/>
    </sheetView>
  </sheetViews>
  <sheetFormatPr defaultRowHeight="15" x14ac:dyDescent="0.25"/>
  <cols>
    <col min="1" max="1" width="12.140625" style="2" customWidth="1"/>
    <col min="2" max="16384" width="9.140625" style="2"/>
  </cols>
  <sheetData>
    <row r="1" spans="1:9" ht="21" x14ac:dyDescent="0.35">
      <c r="A1" s="1" t="s">
        <v>14</v>
      </c>
    </row>
    <row r="2" spans="1:9" ht="15" customHeight="1" x14ac:dyDescent="0.25"/>
    <row r="3" spans="1:9" ht="35.1" customHeight="1" x14ac:dyDescent="0.25">
      <c r="A3" s="10" t="s">
        <v>6</v>
      </c>
      <c r="B3" s="10"/>
      <c r="C3" s="10"/>
      <c r="D3" s="10"/>
      <c r="E3" s="10"/>
      <c r="F3" s="10"/>
      <c r="G3" s="10"/>
      <c r="H3" s="10"/>
      <c r="I3" s="10"/>
    </row>
    <row r="4" spans="1:9" ht="15" customHeight="1" x14ac:dyDescent="0.25"/>
    <row r="5" spans="1:9" ht="15" customHeight="1" x14ac:dyDescent="0.25">
      <c r="A5" s="11" t="s">
        <v>29</v>
      </c>
      <c r="B5" s="11"/>
      <c r="C5" s="11"/>
      <c r="D5" s="11"/>
      <c r="E5" s="11"/>
      <c r="F5" s="11"/>
      <c r="G5" s="11"/>
      <c r="H5" s="11"/>
      <c r="I5" s="11"/>
    </row>
    <row r="6" spans="1:9" ht="15" customHeight="1" x14ac:dyDescent="0.25"/>
    <row r="7" spans="1:9" ht="23.25" x14ac:dyDescent="0.25">
      <c r="E7" s="9">
        <v>130</v>
      </c>
    </row>
    <row r="8" spans="1:9" ht="15" customHeight="1" x14ac:dyDescent="0.25"/>
    <row r="9" spans="1:9" ht="15" customHeight="1" x14ac:dyDescent="0.25"/>
    <row r="10" spans="1:9" ht="21" x14ac:dyDescent="0.35">
      <c r="A10" s="1" t="s">
        <v>4</v>
      </c>
      <c r="H10" s="3"/>
      <c r="I10" s="3"/>
    </row>
    <row r="11" spans="1:9" ht="15" customHeight="1" x14ac:dyDescent="0.25">
      <c r="H11" s="3"/>
      <c r="I11" s="3"/>
    </row>
    <row r="12" spans="1:9" ht="18.75" x14ac:dyDescent="0.3">
      <c r="A12" s="4" t="s">
        <v>14</v>
      </c>
    </row>
    <row r="13" spans="1:9" ht="15" customHeight="1" x14ac:dyDescent="0.25">
      <c r="A13" s="5" t="s">
        <v>0</v>
      </c>
      <c r="B13" s="6">
        <f>VLOOKUP(0.6*Träning!$E$7,Data!$A:$B,2)</f>
        <v>77.5</v>
      </c>
      <c r="C13" s="5"/>
      <c r="D13" s="6">
        <f>VLOOKUP(0.65*Träning!$E$7,Data!$A:$B,2)</f>
        <v>85</v>
      </c>
      <c r="G13" s="3"/>
    </row>
    <row r="14" spans="1:9" ht="15" customHeight="1" x14ac:dyDescent="0.25">
      <c r="A14" s="5" t="s">
        <v>1</v>
      </c>
      <c r="B14" s="6">
        <f>VLOOKUP(0.75*Träning!$E$7,Data!$A:$B,2)</f>
        <v>97.5</v>
      </c>
      <c r="C14" s="5"/>
      <c r="D14" s="6">
        <f>VLOOKUP(0.8*Träning!$E$7,Data!$A:$B,2)</f>
        <v>105</v>
      </c>
      <c r="G14" s="3"/>
      <c r="H14" s="3"/>
      <c r="I14" s="3"/>
    </row>
    <row r="15" spans="1:9" ht="15" customHeight="1" x14ac:dyDescent="0.25">
      <c r="A15" s="5" t="s">
        <v>2</v>
      </c>
      <c r="B15" s="6">
        <f>VLOOKUP(0.85*Träning!$E$7,Data!$A:$B,2)</f>
        <v>110</v>
      </c>
      <c r="C15" s="5"/>
      <c r="D15" s="6">
        <f>VLOOKUP(0.9*Träning!$E$7,Data!$A:$B,2)</f>
        <v>117.5</v>
      </c>
      <c r="G15" s="3"/>
      <c r="H15" s="3"/>
      <c r="I15" s="3"/>
    </row>
    <row r="16" spans="1:9" ht="15" customHeight="1" x14ac:dyDescent="0.25">
      <c r="G16" s="3"/>
      <c r="H16" s="3"/>
      <c r="I16" s="3"/>
    </row>
    <row r="17" spans="1:9" ht="18.75" x14ac:dyDescent="0.3">
      <c r="A17" s="4" t="s">
        <v>15</v>
      </c>
      <c r="G17" s="3"/>
    </row>
    <row r="18" spans="1:9" ht="15" customHeight="1" x14ac:dyDescent="0.25">
      <c r="A18" s="5" t="s">
        <v>0</v>
      </c>
      <c r="B18" s="6">
        <f>VLOOKUP(0.9*Träning!$E$7,Data!$A:$B,2)</f>
        <v>117.5</v>
      </c>
      <c r="C18" s="5"/>
      <c r="D18" s="6">
        <f>VLOOKUP(0.95*Träning!$E$7,Data!$A:$B,2)</f>
        <v>122.5</v>
      </c>
      <c r="G18" s="3"/>
    </row>
    <row r="19" spans="1:9" ht="15" customHeight="1" x14ac:dyDescent="0.25">
      <c r="A19" s="5" t="s">
        <v>1</v>
      </c>
      <c r="B19" s="6">
        <f>VLOOKUP(1*Träning!$E$7,Data!$A:$B,2)</f>
        <v>130</v>
      </c>
      <c r="C19" s="5"/>
      <c r="D19" s="6">
        <f>VLOOKUP(1.05*Träning!$E$7,Data!$A:$B,2)</f>
        <v>137.5</v>
      </c>
      <c r="G19" s="3"/>
      <c r="H19" s="3"/>
      <c r="I19" s="3"/>
    </row>
    <row r="20" spans="1:9" ht="15" customHeight="1" x14ac:dyDescent="0.25">
      <c r="A20" s="5" t="s">
        <v>2</v>
      </c>
      <c r="B20" s="6">
        <f>VLOOKUP(1.1*Träning!$E$7,Data!$A:$B,2)</f>
        <v>142.5</v>
      </c>
      <c r="D20" s="6">
        <f>VLOOKUP(1.2*Träning!$E$7,Data!$A:$B,2)</f>
        <v>155</v>
      </c>
      <c r="G20" s="3"/>
      <c r="H20" s="3"/>
      <c r="I20" s="3"/>
    </row>
    <row r="21" spans="1:9" ht="15" customHeight="1" x14ac:dyDescent="0.25">
      <c r="G21" s="3"/>
    </row>
    <row r="22" spans="1:9" ht="18.75" x14ac:dyDescent="0.3">
      <c r="A22" s="4" t="s">
        <v>16</v>
      </c>
      <c r="G22" s="3"/>
    </row>
    <row r="23" spans="1:9" ht="15" customHeight="1" x14ac:dyDescent="0.25">
      <c r="A23" s="5" t="s">
        <v>0</v>
      </c>
      <c r="B23" s="6">
        <f>VLOOKUP(0.2*Träning!$E$7,Data!$A:$B,2)</f>
        <v>25</v>
      </c>
      <c r="C23" s="5"/>
      <c r="D23" s="6">
        <f>VLOOKUP(0.25*Träning!$E$7,Data!$A:$B,2)</f>
        <v>32.5</v>
      </c>
      <c r="G23" s="3"/>
    </row>
    <row r="24" spans="1:9" ht="15" customHeight="1" x14ac:dyDescent="0.25">
      <c r="A24" s="5" t="s">
        <v>1</v>
      </c>
      <c r="B24" s="6">
        <f>VLOOKUP(0.3*Träning!$E$7,Data!$A:$B,2)</f>
        <v>40</v>
      </c>
      <c r="C24" s="5"/>
      <c r="D24" s="6">
        <f>VLOOKUP(0.35*Träning!$E$7,Data!$A:$B,2)</f>
        <v>45</v>
      </c>
      <c r="G24" s="3"/>
    </row>
    <row r="25" spans="1:9" ht="15" customHeight="1" x14ac:dyDescent="0.25"/>
    <row r="26" spans="1:9" ht="15" customHeight="1" x14ac:dyDescent="0.25"/>
    <row r="27" spans="1:9" ht="21" x14ac:dyDescent="0.35">
      <c r="A27" s="1" t="s">
        <v>5</v>
      </c>
    </row>
    <row r="28" spans="1:9" ht="15" customHeight="1" x14ac:dyDescent="0.25"/>
    <row r="29" spans="1:9" ht="21" customHeight="1" x14ac:dyDescent="0.3">
      <c r="A29" s="4" t="s">
        <v>17</v>
      </c>
    </row>
    <row r="30" spans="1:9" ht="15" customHeight="1" x14ac:dyDescent="0.25">
      <c r="A30" s="5" t="s">
        <v>0</v>
      </c>
      <c r="B30" s="6">
        <f>VLOOKUP(0.4*Träning!$E$7,Data!$A:$B,2)</f>
        <v>52.5</v>
      </c>
      <c r="C30" s="5"/>
      <c r="D30" s="6">
        <f>VLOOKUP(0.5*Träning!$E$7,Data!$A:$B,2)</f>
        <v>65</v>
      </c>
    </row>
    <row r="31" spans="1:9" ht="15" customHeight="1" x14ac:dyDescent="0.25">
      <c r="A31" s="5" t="s">
        <v>1</v>
      </c>
      <c r="B31" s="6">
        <f>VLOOKUP(0.6*Träning!$E$7,Data!$A:$B,2)</f>
        <v>77.5</v>
      </c>
      <c r="C31" s="5"/>
      <c r="D31" s="6">
        <f>VLOOKUP(0.65*Träning!$E$7,Data!$A:$B,2)</f>
        <v>85</v>
      </c>
    </row>
    <row r="32" spans="1:9" ht="15" customHeight="1" x14ac:dyDescent="0.25">
      <c r="A32" s="5" t="s">
        <v>2</v>
      </c>
      <c r="B32" s="6">
        <f>VLOOKUP(0.75*Träning!$E$7,Data!$A:$B,2)</f>
        <v>97.5</v>
      </c>
      <c r="C32" s="5"/>
      <c r="D32" s="6">
        <f>VLOOKUP(0.8*Träning!$E$7,Data!$A:$B,2)</f>
        <v>105</v>
      </c>
    </row>
    <row r="33" spans="1:5" ht="15" customHeight="1" x14ac:dyDescent="0.25">
      <c r="A33" s="5"/>
      <c r="B33" s="5"/>
      <c r="C33" s="5"/>
    </row>
    <row r="34" spans="1:5" ht="21" customHeight="1" x14ac:dyDescent="0.3">
      <c r="A34" s="4" t="s">
        <v>18</v>
      </c>
    </row>
    <row r="35" spans="1:5" ht="15" customHeight="1" x14ac:dyDescent="0.25">
      <c r="A35" s="5" t="s">
        <v>0</v>
      </c>
      <c r="B35" s="6">
        <f>VLOOKUP(0.4*Träning!$E$7,Data!$A:$B,2)</f>
        <v>52.5</v>
      </c>
      <c r="C35" s="5"/>
      <c r="D35" s="6">
        <f>VLOOKUP(0.45*Träning!$E$7,Data!$A:$B,2)</f>
        <v>57.5</v>
      </c>
    </row>
    <row r="36" spans="1:5" ht="15" customHeight="1" x14ac:dyDescent="0.25">
      <c r="A36" s="5" t="s">
        <v>1</v>
      </c>
      <c r="B36" s="6">
        <f>VLOOKUP(0.5*Träning!$E$7,Data!$A:$B,2)</f>
        <v>65</v>
      </c>
      <c r="D36" s="6">
        <f>VLOOKUP(0.55*Träning!$E$7,Data!$A:$B,2)</f>
        <v>72.5</v>
      </c>
    </row>
    <row r="37" spans="1:5" ht="15" customHeight="1" x14ac:dyDescent="0.25">
      <c r="A37" s="5"/>
      <c r="B37" s="5"/>
      <c r="D37" s="5"/>
    </row>
    <row r="38" spans="1:5" ht="21" customHeight="1" x14ac:dyDescent="0.3">
      <c r="A38" s="4" t="s">
        <v>19</v>
      </c>
    </row>
    <row r="39" spans="1:5" ht="15" customHeight="1" x14ac:dyDescent="0.25">
      <c r="A39" s="5" t="s">
        <v>0</v>
      </c>
      <c r="B39" s="6">
        <f>VLOOKUP(0.75*Träning!$E$7,Data!$A:$B,2)</f>
        <v>97.5</v>
      </c>
      <c r="C39" s="5"/>
      <c r="D39" s="6">
        <f>VLOOKUP(0.8*Träning!$E$7,Data!$A:$B,2)</f>
        <v>105</v>
      </c>
    </row>
    <row r="40" spans="1:5" ht="15" customHeight="1" x14ac:dyDescent="0.25">
      <c r="A40" s="5" t="s">
        <v>1</v>
      </c>
      <c r="B40" s="6">
        <f>VLOOKUP(0.85*Träning!$E$7,Data!$A:$B,2)</f>
        <v>110</v>
      </c>
      <c r="C40" s="5"/>
      <c r="D40" s="6">
        <f>VLOOKUP(0.9*Träning!$E$7,Data!$A:$B,2)</f>
        <v>117.5</v>
      </c>
    </row>
    <row r="41" spans="1:5" ht="15" customHeight="1" x14ac:dyDescent="0.25"/>
    <row r="42" spans="1:5" ht="15" customHeight="1" x14ac:dyDescent="0.25"/>
    <row r="43" spans="1:5" ht="15" customHeight="1" x14ac:dyDescent="0.25"/>
    <row r="44" spans="1:5" ht="15" customHeight="1" x14ac:dyDescent="0.25"/>
    <row r="45" spans="1:5" ht="21" customHeight="1" x14ac:dyDescent="0.35">
      <c r="A45" s="1" t="s">
        <v>7</v>
      </c>
    </row>
    <row r="46" spans="1:5" ht="15" customHeight="1" x14ac:dyDescent="0.25"/>
    <row r="47" spans="1:5" ht="21" customHeight="1" x14ac:dyDescent="0.3">
      <c r="A47" s="4" t="s">
        <v>20</v>
      </c>
      <c r="B47" s="5"/>
      <c r="C47" s="5"/>
      <c r="D47" s="5"/>
    </row>
    <row r="48" spans="1:5" ht="15" customHeight="1" x14ac:dyDescent="0.25">
      <c r="A48" s="5" t="s">
        <v>0</v>
      </c>
      <c r="B48" s="6">
        <f>VLOOKUP(0.45*Träning!$E$7,Data!$A:$B,2)</f>
        <v>57.5</v>
      </c>
      <c r="C48" s="5"/>
      <c r="D48" s="6">
        <f>VLOOKUP(0.5*Träning!$E$7,Data!$A:$B,2)</f>
        <v>65</v>
      </c>
      <c r="E48" s="5"/>
    </row>
    <row r="49" spans="1:6" ht="15" customHeight="1" x14ac:dyDescent="0.25">
      <c r="A49" s="5" t="s">
        <v>1</v>
      </c>
      <c r="B49" s="6">
        <f>VLOOKUP(0.55*Träning!$E$7,Data!$A:$B,2)</f>
        <v>72.5</v>
      </c>
      <c r="C49" s="5"/>
      <c r="D49" s="6">
        <f>VLOOKUP(0.6*Träning!$E$7,Data!$A:$B,2)</f>
        <v>77.5</v>
      </c>
      <c r="E49" s="5"/>
    </row>
    <row r="50" spans="1:6" ht="15" customHeight="1" x14ac:dyDescent="0.25">
      <c r="A50" s="5" t="s">
        <v>2</v>
      </c>
      <c r="B50" s="6">
        <f>VLOOKUP(0.65*Träning!$E$7,Data!$A:$B,2)</f>
        <v>85</v>
      </c>
      <c r="C50" s="5"/>
      <c r="D50" s="6">
        <f>VLOOKUP(0.7*Träning!$E$7,Data!$A:$B,2)</f>
        <v>90</v>
      </c>
      <c r="E50" s="5"/>
    </row>
    <row r="51" spans="1:6" ht="15" customHeight="1" x14ac:dyDescent="0.25">
      <c r="A51" s="5"/>
      <c r="B51" s="5"/>
      <c r="D51" s="5"/>
      <c r="E51" s="5"/>
    </row>
    <row r="52" spans="1:6" ht="21" customHeight="1" x14ac:dyDescent="0.3">
      <c r="A52" s="4" t="s">
        <v>21</v>
      </c>
      <c r="B52" s="5"/>
      <c r="D52" s="5"/>
      <c r="E52" s="5"/>
    </row>
    <row r="53" spans="1:6" ht="15" customHeight="1" x14ac:dyDescent="0.25">
      <c r="A53" s="5" t="s">
        <v>0</v>
      </c>
      <c r="B53" s="6">
        <f>VLOOKUP(0.1*Träning!$E$7,Data!$A:$B,2)</f>
        <v>12.5</v>
      </c>
      <c r="D53" s="6">
        <f>VLOOKUP(0.11*Träning!$E$7,Data!$A:$B,2)</f>
        <v>15</v>
      </c>
      <c r="F53" s="6">
        <f>VLOOKUP(0.12*Träning!$E$7,Data!$A:$B,2)</f>
        <v>15</v>
      </c>
    </row>
    <row r="54" spans="1:6" ht="15" customHeight="1" x14ac:dyDescent="0.25">
      <c r="A54" s="5" t="s">
        <v>1</v>
      </c>
      <c r="B54" s="6">
        <f>VLOOKUP(0.16*Träning!$E$7,Data!$A:$B,2)</f>
        <v>20</v>
      </c>
      <c r="D54" s="6">
        <f>VLOOKUP(0.18*Träning!$E$7,Data!$A:$B,2)</f>
        <v>22.5</v>
      </c>
      <c r="F54" s="6">
        <f>VLOOKUP(0.2*Träning!$E$7,Data!$A:$B,2)</f>
        <v>25</v>
      </c>
    </row>
    <row r="55" spans="1:6" ht="15" customHeight="1" x14ac:dyDescent="0.25">
      <c r="A55" s="5"/>
      <c r="B55" s="5"/>
      <c r="D55" s="5"/>
      <c r="F55" s="5"/>
    </row>
    <row r="56" spans="1:6" ht="15" customHeight="1" x14ac:dyDescent="0.3">
      <c r="A56" s="4"/>
      <c r="B56" s="5"/>
      <c r="D56" s="5"/>
      <c r="F56" s="5"/>
    </row>
    <row r="57" spans="1:6" ht="15" customHeight="1" x14ac:dyDescent="0.25">
      <c r="A57" s="5"/>
      <c r="B57" s="6"/>
      <c r="D57" s="6"/>
      <c r="F57" s="6"/>
    </row>
    <row r="58" spans="1:6" ht="15" customHeight="1" x14ac:dyDescent="0.25">
      <c r="A58" s="5"/>
      <c r="B58" s="6"/>
      <c r="D58" s="6"/>
      <c r="F58" s="6"/>
    </row>
    <row r="59" spans="1:6" ht="15" customHeight="1" x14ac:dyDescent="0.25"/>
    <row r="60" spans="1:6" ht="15" customHeight="1" x14ac:dyDescent="0.25"/>
    <row r="61" spans="1:6" ht="15" customHeight="1" x14ac:dyDescent="0.25"/>
    <row r="62" spans="1:6" ht="15" customHeight="1" x14ac:dyDescent="0.25"/>
    <row r="63" spans="1:6" ht="15" customHeight="1" x14ac:dyDescent="0.25"/>
    <row r="64" spans="1:6" ht="15" customHeight="1" x14ac:dyDescent="0.25"/>
    <row r="65" spans="1:6" ht="15" customHeight="1" x14ac:dyDescent="0.25"/>
    <row r="66" spans="1:6" ht="15" customHeight="1" x14ac:dyDescent="0.25"/>
    <row r="67" spans="1:6" ht="15" customHeight="1" x14ac:dyDescent="0.25"/>
    <row r="68" spans="1:6" ht="15" customHeight="1" x14ac:dyDescent="0.25"/>
    <row r="69" spans="1:6" ht="15" customHeight="1" x14ac:dyDescent="0.25"/>
    <row r="70" spans="1:6" ht="21" customHeight="1" x14ac:dyDescent="0.35">
      <c r="A70" s="1" t="s">
        <v>8</v>
      </c>
    </row>
    <row r="71" spans="1:6" ht="15" customHeight="1" x14ac:dyDescent="0.25"/>
    <row r="72" spans="1:6" ht="21" customHeight="1" x14ac:dyDescent="0.25">
      <c r="A72" s="3" t="s">
        <v>22</v>
      </c>
      <c r="B72" s="5"/>
      <c r="C72" s="5"/>
      <c r="D72" s="5"/>
    </row>
    <row r="73" spans="1:6" ht="15" customHeight="1" x14ac:dyDescent="0.25">
      <c r="A73" s="7" t="s">
        <v>0</v>
      </c>
      <c r="B73" s="6">
        <f>VLOOKUP(0.3*Träning!$E$7,Data!$A:$B,2)</f>
        <v>40</v>
      </c>
      <c r="C73" s="5"/>
      <c r="D73" s="6">
        <f>VLOOKUP(0.35*Träning!$E$7,Data!$A:$B,2)</f>
        <v>45</v>
      </c>
      <c r="F73" s="6">
        <f>VLOOKUP(0.4*Träning!$E$7,Data!$A:$B,2)</f>
        <v>52.5</v>
      </c>
    </row>
    <row r="74" spans="1:6" ht="15" customHeight="1" x14ac:dyDescent="0.25">
      <c r="A74" s="7" t="s">
        <v>0</v>
      </c>
      <c r="B74" s="6">
        <f>VLOOKUP(0.45*Träning!$E$7,Data!$A:$B,2)</f>
        <v>57.5</v>
      </c>
      <c r="C74" s="7"/>
      <c r="D74" s="6">
        <f>VLOOKUP(0.5*Träning!$E$7,Data!$A:$B,2)</f>
        <v>65</v>
      </c>
      <c r="F74" s="6">
        <f>VLOOKUP(0.55*Träning!$E$7,Data!$A:$B,2)</f>
        <v>72.5</v>
      </c>
    </row>
    <row r="75" spans="1:6" ht="15" customHeight="1" x14ac:dyDescent="0.25">
      <c r="A75" s="7" t="s">
        <v>1</v>
      </c>
      <c r="B75" s="6">
        <f>VLOOKUP(0.65*Träning!$E$7,Data!$A:$B,2)</f>
        <v>85</v>
      </c>
      <c r="C75" s="7"/>
      <c r="D75" s="6">
        <f>VLOOKUP(0.7*Träning!$E$7,Data!$A:$B,2)</f>
        <v>90</v>
      </c>
      <c r="F75" s="6">
        <f>VLOOKUP(0.75*Träning!$E$7,Data!$A:$B,2)</f>
        <v>97.5</v>
      </c>
    </row>
    <row r="76" spans="1:6" ht="15" customHeight="1" x14ac:dyDescent="0.25">
      <c r="A76" s="7"/>
      <c r="B76" s="5"/>
      <c r="C76" s="5"/>
      <c r="D76" s="5"/>
    </row>
    <row r="77" spans="1:6" ht="21" customHeight="1" x14ac:dyDescent="0.25">
      <c r="A77" s="3" t="s">
        <v>23</v>
      </c>
      <c r="B77" s="5"/>
      <c r="C77" s="5"/>
      <c r="D77" s="5"/>
    </row>
    <row r="78" spans="1:6" ht="15" customHeight="1" x14ac:dyDescent="0.25">
      <c r="A78" s="7" t="s">
        <v>0</v>
      </c>
      <c r="B78" s="6">
        <f>VLOOKUP(1*Träning!$E$7,Data!$A:$B,2)</f>
        <v>130</v>
      </c>
      <c r="D78" s="6">
        <f>VLOOKUP(1.15*Träning!$E$7,Data!$A:$B,2)</f>
        <v>150</v>
      </c>
      <c r="F78" s="6">
        <f>VLOOKUP(1.3*Träning!$E$7,Data!$A:$B,2)</f>
        <v>170</v>
      </c>
    </row>
    <row r="79" spans="1:6" ht="15" customHeight="1" x14ac:dyDescent="0.25">
      <c r="A79" s="7" t="s">
        <v>1</v>
      </c>
      <c r="B79" s="6">
        <f>VLOOKUP(1.35*Träning!$E$7,Data!$A:$B,2)</f>
        <v>175</v>
      </c>
      <c r="D79" s="6">
        <f>VLOOKUP(1.4*Träning!$E$7,Data!$A:$B,2)</f>
        <v>182.5</v>
      </c>
    </row>
    <row r="80" spans="1:6" ht="15" customHeight="1" x14ac:dyDescent="0.25">
      <c r="A80" s="7" t="s">
        <v>2</v>
      </c>
      <c r="B80" s="6">
        <f>VLOOKUP(1.45*Träning!$E$7,Data!$A:$B,2)</f>
        <v>187.5</v>
      </c>
      <c r="D80" s="6">
        <f>VLOOKUP(1.5*Träning!$E$7,Data!$A:$B,2)</f>
        <v>195</v>
      </c>
    </row>
    <row r="81" spans="1:6" ht="15" customHeight="1" x14ac:dyDescent="0.25">
      <c r="A81" s="7"/>
      <c r="B81" s="5"/>
      <c r="C81" s="5"/>
      <c r="D81" s="5"/>
    </row>
    <row r="82" spans="1:6" ht="21" customHeight="1" x14ac:dyDescent="0.25">
      <c r="A82" s="3" t="s">
        <v>24</v>
      </c>
      <c r="B82" s="5"/>
      <c r="C82" s="5"/>
      <c r="D82" s="5"/>
    </row>
    <row r="83" spans="1:6" ht="15" customHeight="1" x14ac:dyDescent="0.25">
      <c r="A83" s="5" t="s">
        <v>0</v>
      </c>
      <c r="B83" s="6">
        <f>VLOOKUP(0.2*Träning!$E$7,Data!$A:$B,2)</f>
        <v>25</v>
      </c>
      <c r="C83" s="5"/>
      <c r="D83" s="6">
        <f>VLOOKUP(0.25*Träning!$E$7,Data!$A:$B,2)</f>
        <v>32.5</v>
      </c>
      <c r="F83" s="6"/>
    </row>
    <row r="84" spans="1:6" ht="15" customHeight="1" x14ac:dyDescent="0.25">
      <c r="A84" s="5" t="s">
        <v>1</v>
      </c>
      <c r="B84" s="6">
        <f>VLOOKUP(0.3*Träning!$E$7,Data!$A:$B,2)</f>
        <v>40</v>
      </c>
      <c r="C84" s="5"/>
      <c r="D84" s="6">
        <f>VLOOKUP(0.35*Träning!$E$7,Data!$A:$B,2)</f>
        <v>45</v>
      </c>
      <c r="F84" s="6"/>
    </row>
    <row r="85" spans="1:6" ht="15" customHeight="1" x14ac:dyDescent="0.25"/>
    <row r="86" spans="1:6" ht="15" customHeight="1" x14ac:dyDescent="0.25"/>
    <row r="87" spans="1:6" ht="15" customHeight="1" x14ac:dyDescent="0.25"/>
    <row r="88" spans="1:6" ht="15" customHeight="1" x14ac:dyDescent="0.25"/>
    <row r="89" spans="1:6" ht="21" customHeight="1" x14ac:dyDescent="0.35">
      <c r="A89" s="1" t="s">
        <v>9</v>
      </c>
    </row>
    <row r="90" spans="1:6" ht="15" customHeight="1" x14ac:dyDescent="0.25"/>
    <row r="91" spans="1:6" ht="21" customHeight="1" x14ac:dyDescent="0.3">
      <c r="A91" s="4" t="s">
        <v>20</v>
      </c>
    </row>
    <row r="92" spans="1:6" ht="15" customHeight="1" x14ac:dyDescent="0.25">
      <c r="A92" s="5" t="s">
        <v>0</v>
      </c>
      <c r="B92" s="6">
        <f>VLOOKUP(0.5*Träning!$E$7,Data!$A:$B,2)</f>
        <v>65</v>
      </c>
      <c r="C92" s="5"/>
      <c r="D92" s="6">
        <f>VLOOKUP(0.55*Träning!$E$7,Data!$A:$B,2)</f>
        <v>72.5</v>
      </c>
    </row>
    <row r="93" spans="1:6" ht="15" customHeight="1" x14ac:dyDescent="0.25">
      <c r="A93" s="5" t="s">
        <v>1</v>
      </c>
      <c r="B93" s="6">
        <f>VLOOKUP(0.6*Träning!$E$7,Data!$A:$B,2)</f>
        <v>77.5</v>
      </c>
      <c r="C93" s="5"/>
      <c r="D93" s="6">
        <f>VLOOKUP(0.65*Träning!$E$7,Data!$A:$B,2)</f>
        <v>85</v>
      </c>
    </row>
    <row r="94" spans="1:6" ht="15" customHeight="1" x14ac:dyDescent="0.25">
      <c r="A94" s="5" t="s">
        <v>2</v>
      </c>
      <c r="B94" s="6">
        <f>VLOOKUP(0.7*Träning!$E$7,Data!$A:$B,2)</f>
        <v>90</v>
      </c>
      <c r="C94" s="5"/>
      <c r="D94" s="6">
        <f>VLOOKUP(0.75*Träning!$E$7,Data!$A:$B,2)</f>
        <v>97.5</v>
      </c>
    </row>
    <row r="95" spans="1:6" ht="15" customHeight="1" x14ac:dyDescent="0.25"/>
    <row r="96" spans="1:6" ht="21" customHeight="1" x14ac:dyDescent="0.3">
      <c r="A96" s="4" t="s">
        <v>25</v>
      </c>
    </row>
    <row r="97" spans="1:4" ht="15" customHeight="1" x14ac:dyDescent="0.25">
      <c r="A97" s="5" t="s">
        <v>0</v>
      </c>
      <c r="B97" s="6">
        <f>VLOOKUP(0.2*Träning!$E$7,Data!$A:$B,2)</f>
        <v>25</v>
      </c>
      <c r="C97" s="5"/>
      <c r="D97" s="6">
        <f>VLOOKUP(0.25*Träning!$E$7,Data!$A:$B,2)</f>
        <v>32.5</v>
      </c>
    </row>
    <row r="98" spans="1:4" ht="15" customHeight="1" x14ac:dyDescent="0.25">
      <c r="A98" s="5" t="s">
        <v>1</v>
      </c>
      <c r="B98" s="6">
        <f>VLOOKUP(0.3*Träning!$E$7,Data!$A:$B,2)</f>
        <v>40</v>
      </c>
      <c r="C98" s="5"/>
      <c r="D98" s="6">
        <f>VLOOKUP(0.35*Träning!$E$7,Data!$A:$B,2)</f>
        <v>45</v>
      </c>
    </row>
    <row r="99" spans="1:4" ht="15" customHeight="1" x14ac:dyDescent="0.25">
      <c r="A99" s="5"/>
      <c r="B99" s="6"/>
      <c r="C99" s="5"/>
      <c r="D99" s="6"/>
    </row>
    <row r="100" spans="1:4" ht="15" customHeight="1" x14ac:dyDescent="0.25"/>
    <row r="101" spans="1:4" ht="15" customHeight="1" x14ac:dyDescent="0.3">
      <c r="A101" s="4"/>
    </row>
    <row r="102" spans="1:4" ht="15" customHeight="1" x14ac:dyDescent="0.25">
      <c r="A102" s="5"/>
      <c r="B102" s="6"/>
      <c r="C102" s="5"/>
      <c r="D102" s="6"/>
    </row>
    <row r="103" spans="1:4" ht="15" customHeight="1" x14ac:dyDescent="0.25">
      <c r="A103" s="5"/>
      <c r="B103" s="6"/>
      <c r="C103" s="5"/>
      <c r="D103" s="6"/>
    </row>
    <row r="104" spans="1:4" ht="15" customHeight="1" x14ac:dyDescent="0.25">
      <c r="A104" s="5"/>
      <c r="B104" s="6"/>
      <c r="C104" s="5"/>
      <c r="D104" s="6"/>
    </row>
    <row r="105" spans="1:4" ht="15" customHeight="1" x14ac:dyDescent="0.25">
      <c r="A105" s="5"/>
      <c r="B105" s="6"/>
      <c r="C105" s="5"/>
      <c r="D105" s="6"/>
    </row>
    <row r="106" spans="1:4" ht="15" customHeight="1" x14ac:dyDescent="0.25">
      <c r="A106" s="5"/>
      <c r="B106" s="6"/>
      <c r="C106" s="5"/>
      <c r="D106" s="6"/>
    </row>
    <row r="107" spans="1:4" ht="15" customHeight="1" x14ac:dyDescent="0.25"/>
    <row r="108" spans="1:4" ht="15" customHeight="1" x14ac:dyDescent="0.25"/>
    <row r="109" spans="1:4" ht="15" customHeight="1" x14ac:dyDescent="0.25"/>
    <row r="110" spans="1:4" ht="15" customHeight="1" x14ac:dyDescent="0.25"/>
    <row r="111" spans="1:4" ht="15" customHeight="1" x14ac:dyDescent="0.25"/>
    <row r="112" spans="1:4" ht="15" customHeight="1" x14ac:dyDescent="0.25"/>
    <row r="113" spans="1:6" ht="15" customHeight="1" x14ac:dyDescent="0.25"/>
    <row r="114" spans="1:6" ht="15" customHeight="1" x14ac:dyDescent="0.25"/>
    <row r="115" spans="1:6" ht="15" customHeight="1" x14ac:dyDescent="0.25"/>
    <row r="116" spans="1:6" ht="15" customHeight="1" x14ac:dyDescent="0.25"/>
    <row r="117" spans="1:6" ht="15" customHeight="1" x14ac:dyDescent="0.25"/>
    <row r="118" spans="1:6" ht="21" customHeight="1" x14ac:dyDescent="0.35">
      <c r="A118" s="1" t="s">
        <v>10</v>
      </c>
    </row>
    <row r="119" spans="1:6" ht="15" customHeight="1" x14ac:dyDescent="0.25"/>
    <row r="120" spans="1:6" ht="21" customHeight="1" x14ac:dyDescent="0.3">
      <c r="A120" s="4" t="s">
        <v>17</v>
      </c>
    </row>
    <row r="121" spans="1:6" ht="15" customHeight="1" x14ac:dyDescent="0.25">
      <c r="A121" s="5" t="s">
        <v>0</v>
      </c>
      <c r="B121" s="6">
        <f>VLOOKUP(0.5*Träning!$E$7,Data!$A:$B,2)</f>
        <v>65</v>
      </c>
      <c r="C121" s="5"/>
      <c r="D121" s="6">
        <f>VLOOKUP(0.6*Träning!$E$7,Data!$A:$B,2)</f>
        <v>77.5</v>
      </c>
    </row>
    <row r="122" spans="1:6" ht="15" customHeight="1" x14ac:dyDescent="0.25">
      <c r="A122" s="5" t="s">
        <v>1</v>
      </c>
      <c r="B122" s="6">
        <f>VLOOKUP(0.7*Träning!$E$7,Data!$A:$B,2)</f>
        <v>90</v>
      </c>
      <c r="C122" s="5"/>
      <c r="D122" s="6">
        <f>VLOOKUP(0.75*Träning!$E$7,Data!$A:$B,2)</f>
        <v>97.5</v>
      </c>
    </row>
    <row r="123" spans="1:6" ht="15" customHeight="1" x14ac:dyDescent="0.25">
      <c r="A123" s="5" t="s">
        <v>2</v>
      </c>
      <c r="B123" s="6">
        <f>VLOOKUP(0.8*Träning!$E$7,Data!$A:$B,2)</f>
        <v>105</v>
      </c>
      <c r="C123" s="5"/>
      <c r="D123" s="6">
        <f>VLOOKUP(0.85*Träning!$E$7,Data!$A:$B,2)</f>
        <v>110</v>
      </c>
    </row>
    <row r="124" spans="1:6" ht="15" customHeight="1" x14ac:dyDescent="0.25"/>
    <row r="125" spans="1:6" ht="21" customHeight="1" x14ac:dyDescent="0.3">
      <c r="A125" s="4" t="s">
        <v>26</v>
      </c>
      <c r="B125" s="5"/>
      <c r="C125" s="5"/>
      <c r="D125" s="5"/>
      <c r="E125" s="5"/>
      <c r="F125" s="5"/>
    </row>
    <row r="126" spans="1:6" ht="15" customHeight="1" x14ac:dyDescent="0.25">
      <c r="A126" s="5" t="s">
        <v>30</v>
      </c>
      <c r="D126" s="6">
        <f>VLOOKUP(0.1*Träning!$E$7,Data!$A:$B,2)</f>
        <v>12.5</v>
      </c>
      <c r="F126" s="6"/>
    </row>
    <row r="127" spans="1:6" ht="15" customHeight="1" x14ac:dyDescent="0.25">
      <c r="A127" s="5" t="s">
        <v>30</v>
      </c>
      <c r="D127" s="6">
        <f>VLOOKUP(0.12*Träning!$E$7,Data!$A:$B,2)</f>
        <v>15</v>
      </c>
      <c r="F127" s="6"/>
    </row>
    <row r="128" spans="1:6" ht="15" customHeight="1" x14ac:dyDescent="0.25">
      <c r="A128" s="5" t="s">
        <v>30</v>
      </c>
      <c r="D128" s="6">
        <f>VLOOKUP(0.14*Träning!$E$7,Data!$A:$B,2)</f>
        <v>20</v>
      </c>
      <c r="F128" s="6"/>
    </row>
    <row r="129" spans="1:7" ht="15" customHeight="1" x14ac:dyDescent="0.25">
      <c r="A129" s="5"/>
      <c r="B129" s="5"/>
      <c r="C129" s="5"/>
      <c r="D129" s="5"/>
      <c r="E129" s="5"/>
      <c r="F129" s="5"/>
    </row>
    <row r="130" spans="1:7" ht="15" customHeight="1" x14ac:dyDescent="0.3">
      <c r="A130" s="4"/>
      <c r="B130" s="5"/>
    </row>
    <row r="131" spans="1:7" ht="15" customHeight="1" x14ac:dyDescent="0.25">
      <c r="A131" s="5"/>
      <c r="B131" s="6"/>
      <c r="C131" s="6"/>
      <c r="E131" s="6"/>
      <c r="G131" s="6"/>
    </row>
    <row r="132" spans="1:7" ht="15" customHeight="1" x14ac:dyDescent="0.25">
      <c r="A132" s="5"/>
      <c r="B132" s="6"/>
      <c r="D132" s="6"/>
      <c r="E132" s="5"/>
      <c r="F132" s="5"/>
    </row>
    <row r="133" spans="1:7" ht="21" customHeight="1" x14ac:dyDescent="0.35">
      <c r="A133" s="1" t="s">
        <v>11</v>
      </c>
    </row>
    <row r="134" spans="1:7" ht="15" customHeight="1" x14ac:dyDescent="0.25"/>
    <row r="135" spans="1:7" ht="21" customHeight="1" x14ac:dyDescent="0.25">
      <c r="A135" s="3" t="s">
        <v>22</v>
      </c>
      <c r="B135" s="5"/>
      <c r="C135" s="5"/>
      <c r="D135" s="5"/>
    </row>
    <row r="136" spans="1:7" ht="15" customHeight="1" x14ac:dyDescent="0.25">
      <c r="A136" s="5" t="s">
        <v>0</v>
      </c>
      <c r="B136" s="6">
        <f>VLOOKUP(0.35*Träning!$E$7,Data!$A:$B,2)</f>
        <v>45</v>
      </c>
      <c r="C136" s="5"/>
      <c r="D136" s="6">
        <f>VLOOKUP(0.45*Träning!$E$7,Data!$A:$B,2)</f>
        <v>57.5</v>
      </c>
    </row>
    <row r="137" spans="1:7" ht="15" customHeight="1" x14ac:dyDescent="0.25">
      <c r="A137" s="5" t="s">
        <v>1</v>
      </c>
      <c r="B137" s="6">
        <f>VLOOKUP(0.55*Träning!$E$7,Data!$A:$B,2)</f>
        <v>72.5</v>
      </c>
      <c r="C137" s="7"/>
      <c r="D137" s="6">
        <f>VLOOKUP(0.65*Träning!$E$7,Data!$A:$B,2)</f>
        <v>85</v>
      </c>
    </row>
    <row r="138" spans="1:7" ht="15" customHeight="1" x14ac:dyDescent="0.25">
      <c r="A138" s="5" t="s">
        <v>2</v>
      </c>
      <c r="B138" s="6">
        <f>VLOOKUP(0.75*Träning!$E$7,Data!$A:$B,2)</f>
        <v>97.5</v>
      </c>
      <c r="C138" s="7"/>
      <c r="D138" s="6">
        <f>VLOOKUP(0.85*Träning!$E$7,Data!$A:$B,2)</f>
        <v>110</v>
      </c>
    </row>
    <row r="139" spans="1:7" ht="15" customHeight="1" x14ac:dyDescent="0.25">
      <c r="A139" s="5"/>
      <c r="B139" s="5"/>
      <c r="D139" s="5"/>
      <c r="E139" s="5"/>
    </row>
    <row r="140" spans="1:7" ht="21" customHeight="1" x14ac:dyDescent="0.3">
      <c r="A140" s="4" t="s">
        <v>27</v>
      </c>
      <c r="B140" s="5"/>
      <c r="D140" s="5"/>
      <c r="E140" s="5"/>
    </row>
    <row r="141" spans="1:7" ht="15" customHeight="1" x14ac:dyDescent="0.25">
      <c r="A141" s="5" t="s">
        <v>0</v>
      </c>
      <c r="B141" s="6">
        <f>VLOOKUP(0.5*Träning!$E$7,Data!$A:$B,2)</f>
        <v>65</v>
      </c>
      <c r="C141" s="5"/>
      <c r="D141" s="6">
        <f>VLOOKUP(0.6*Träning!$E$7,Data!$A:$B,2)</f>
        <v>77.5</v>
      </c>
      <c r="F141" s="6"/>
    </row>
    <row r="142" spans="1:7" ht="15" customHeight="1" x14ac:dyDescent="0.25">
      <c r="A142" s="5" t="s">
        <v>1</v>
      </c>
      <c r="B142" s="6">
        <f>VLOOKUP(0.7*Träning!$E$7,Data!$A:$B,2)</f>
        <v>90</v>
      </c>
      <c r="C142" s="5"/>
      <c r="D142" s="6">
        <f>VLOOKUP(0.8*Träning!$E$7,Data!$A:$B,2)</f>
        <v>105</v>
      </c>
      <c r="F142" s="6"/>
    </row>
    <row r="143" spans="1:7" ht="15" customHeight="1" x14ac:dyDescent="0.25">
      <c r="A143" s="5"/>
      <c r="B143" s="5"/>
      <c r="D143" s="5"/>
      <c r="F143" s="5"/>
    </row>
    <row r="144" spans="1:7" ht="21" customHeight="1" x14ac:dyDescent="0.3">
      <c r="A144" s="4" t="s">
        <v>28</v>
      </c>
      <c r="B144" s="5"/>
      <c r="D144" s="5"/>
      <c r="F144" s="5"/>
    </row>
    <row r="145" spans="1:6" ht="15" customHeight="1" x14ac:dyDescent="0.25">
      <c r="A145" s="5" t="s">
        <v>0</v>
      </c>
      <c r="B145" s="6">
        <f>VLOOKUP(0.2*Träning!$E$7,Data!$A:$B,2)</f>
        <v>25</v>
      </c>
      <c r="C145" s="5"/>
      <c r="D145" s="6">
        <f>VLOOKUP(0.22*Träning!$E$7,Data!$A:$B,2)</f>
        <v>27.5</v>
      </c>
      <c r="F145" s="6"/>
    </row>
    <row r="146" spans="1:6" ht="15" customHeight="1" x14ac:dyDescent="0.25">
      <c r="A146" s="5" t="s">
        <v>1</v>
      </c>
      <c r="B146" s="6">
        <f>VLOOKUP(0.24*Träning!$E$7,Data!$A:$B,2)</f>
        <v>32.5</v>
      </c>
      <c r="C146" s="5"/>
      <c r="D146" s="6">
        <f>VLOOKUP(0.26*Träning!$E$7,Data!$A:$B,2)</f>
        <v>35</v>
      </c>
      <c r="F146" s="6"/>
    </row>
    <row r="147" spans="1:6" ht="15" customHeight="1" x14ac:dyDescent="0.25"/>
    <row r="148" spans="1:6" ht="15" customHeight="1" x14ac:dyDescent="0.25"/>
    <row r="149" spans="1:6" ht="15" customHeight="1" x14ac:dyDescent="0.25"/>
    <row r="150" spans="1:6" ht="15" customHeight="1" x14ac:dyDescent="0.25"/>
    <row r="151" spans="1:6" ht="15" customHeight="1" x14ac:dyDescent="0.25"/>
    <row r="152" spans="1:6" ht="15" customHeight="1" x14ac:dyDescent="0.25"/>
    <row r="153" spans="1:6" ht="15" customHeight="1" x14ac:dyDescent="0.25"/>
    <row r="154" spans="1:6" ht="15" customHeight="1" x14ac:dyDescent="0.25"/>
    <row r="155" spans="1:6" ht="15" customHeight="1" x14ac:dyDescent="0.25"/>
    <row r="156" spans="1:6" ht="15" customHeight="1" x14ac:dyDescent="0.25"/>
    <row r="157" spans="1:6" ht="21" customHeight="1" x14ac:dyDescent="0.35">
      <c r="A157" s="1" t="s">
        <v>12</v>
      </c>
    </row>
    <row r="158" spans="1:6" ht="15" customHeight="1" x14ac:dyDescent="0.25"/>
    <row r="159" spans="1:6" ht="15" customHeight="1" x14ac:dyDescent="0.25">
      <c r="A159" s="3" t="s">
        <v>14</v>
      </c>
      <c r="B159" s="5"/>
      <c r="C159" s="5"/>
      <c r="D159" s="5"/>
    </row>
    <row r="160" spans="1:6" ht="15" customHeight="1" x14ac:dyDescent="0.25">
      <c r="A160" s="5" t="s">
        <v>1</v>
      </c>
      <c r="B160" s="6">
        <f>VLOOKUP(0.6*Träning!$E$7,Data!$A:$B,2)</f>
        <v>77.5</v>
      </c>
      <c r="C160" s="5"/>
      <c r="D160" s="6">
        <f>VLOOKUP(0.7*Träning!$E$7,Data!$A:$B,2)</f>
        <v>90</v>
      </c>
      <c r="F160" s="6"/>
    </row>
    <row r="161" spans="1:6" ht="15" customHeight="1" x14ac:dyDescent="0.25">
      <c r="A161" s="5" t="s">
        <v>2</v>
      </c>
      <c r="B161" s="6">
        <f>VLOOKUP(0.75*Träning!$E$7,Data!$A:$B,2)</f>
        <v>97.5</v>
      </c>
      <c r="C161" s="5"/>
      <c r="D161" s="6">
        <f>VLOOKUP(0.8*Träning!$E$7,Data!$A:$B,2)</f>
        <v>105</v>
      </c>
      <c r="E161" s="6"/>
      <c r="F161" s="6">
        <f>VLOOKUP(0.85*Träning!$E$7,Data!$A:$B,2)</f>
        <v>110</v>
      </c>
    </row>
    <row r="162" spans="1:6" ht="15" customHeight="1" x14ac:dyDescent="0.25">
      <c r="A162" s="5" t="s">
        <v>2</v>
      </c>
      <c r="B162" s="6">
        <f>VLOOKUP(0.9*Träning!$E$7,Data!$A:$B,2)</f>
        <v>117.5</v>
      </c>
      <c r="C162" s="5"/>
      <c r="D162" s="6">
        <f>VLOOKUP(0.95*Träning!$E$7,Data!$A:$B,2)</f>
        <v>122.5</v>
      </c>
      <c r="F162" s="6"/>
    </row>
    <row r="163" spans="1:6" ht="15" customHeight="1" x14ac:dyDescent="0.25">
      <c r="A163" s="7"/>
      <c r="B163" s="5"/>
      <c r="C163" s="5"/>
      <c r="D163" s="5"/>
    </row>
    <row r="164" spans="1:6" ht="21" customHeight="1" x14ac:dyDescent="0.25">
      <c r="A164" s="3" t="s">
        <v>15</v>
      </c>
      <c r="B164" s="5"/>
      <c r="C164" s="5"/>
      <c r="D164" s="5"/>
    </row>
    <row r="165" spans="1:6" ht="15" customHeight="1" x14ac:dyDescent="0.25">
      <c r="A165" s="5" t="s">
        <v>1</v>
      </c>
      <c r="B165" s="6">
        <f>VLOOKUP(0.95*Träning!$E$7,Data!$A:$B,2)</f>
        <v>122.5</v>
      </c>
      <c r="C165" s="5"/>
      <c r="D165" s="6">
        <f>VLOOKUP(1*Träning!$E$7,Data!$A:$B,2)</f>
        <v>130</v>
      </c>
      <c r="F165" s="6">
        <f>VLOOKUP(1.05*Träning!$E$7,Data!$A:$B,2)</f>
        <v>137.5</v>
      </c>
    </row>
    <row r="166" spans="1:6" ht="15" customHeight="1" x14ac:dyDescent="0.25">
      <c r="A166" s="5" t="s">
        <v>2</v>
      </c>
      <c r="B166" s="6">
        <f>VLOOKUP(1.1*Träning!$E$7,Data!$A:$B,2)</f>
        <v>142.5</v>
      </c>
      <c r="C166" s="5"/>
      <c r="D166" s="6">
        <f>VLOOKUP(1.15*Träning!$E$7,Data!$A:$B,2)</f>
        <v>150</v>
      </c>
    </row>
    <row r="167" spans="1:6" ht="15" customHeight="1" x14ac:dyDescent="0.25">
      <c r="A167" s="5" t="s">
        <v>2</v>
      </c>
      <c r="B167" s="6">
        <f>VLOOKUP(1.2*Träning!$E$7,Data!$A:$B,2)</f>
        <v>155</v>
      </c>
      <c r="C167" s="5"/>
      <c r="D167" s="6">
        <f>VLOOKUP(1.25*Träning!$E$7,Data!$A:$B,2)</f>
        <v>162.5</v>
      </c>
    </row>
    <row r="168" spans="1:6" ht="15" customHeight="1" x14ac:dyDescent="0.25"/>
    <row r="169" spans="1:6" ht="21" customHeight="1" x14ac:dyDescent="0.25">
      <c r="A169" s="3" t="s">
        <v>23</v>
      </c>
      <c r="B169" s="5"/>
      <c r="C169" s="5"/>
      <c r="D169" s="5"/>
    </row>
    <row r="170" spans="1:6" ht="15" customHeight="1" x14ac:dyDescent="0.25">
      <c r="A170" s="5" t="s">
        <v>1</v>
      </c>
      <c r="B170" s="6">
        <f>VLOOKUP(1.25*Träning!$E$7,Data!$A:$B,2)</f>
        <v>162.5</v>
      </c>
      <c r="D170" s="6">
        <f>VLOOKUP(1.3*Träning!$E$7,Data!$A:$B,2)</f>
        <v>170</v>
      </c>
    </row>
    <row r="171" spans="1:6" ht="15" customHeight="1" x14ac:dyDescent="0.25">
      <c r="A171" s="5" t="s">
        <v>2</v>
      </c>
      <c r="B171" s="6">
        <f>VLOOKUP(1.35*Träning!$E$7,Data!$A:$B,2)</f>
        <v>175</v>
      </c>
      <c r="D171" s="6">
        <f>VLOOKUP(1.4*Träning!$E$7,Data!$A:$B,2)</f>
        <v>182.5</v>
      </c>
    </row>
    <row r="172" spans="1:6" ht="15" customHeight="1" x14ac:dyDescent="0.25">
      <c r="A172" s="5" t="s">
        <v>2</v>
      </c>
      <c r="B172" s="6">
        <f>VLOOKUP(1.45*Träning!$E$7,Data!$A:$B,2)</f>
        <v>187.5</v>
      </c>
      <c r="D172" s="6">
        <f>VLOOKUP(1.5*Träning!$E$7,Data!$A:$B,2)</f>
        <v>195</v>
      </c>
      <c r="F172" s="6"/>
    </row>
    <row r="173" spans="1:6" ht="15" customHeight="1" x14ac:dyDescent="0.25"/>
    <row r="174" spans="1:6" ht="15" customHeight="1" x14ac:dyDescent="0.25"/>
    <row r="175" spans="1:6" ht="15" customHeight="1" x14ac:dyDescent="0.25"/>
    <row r="176" spans="1:6" ht="21" customHeight="1" x14ac:dyDescent="0.25">
      <c r="A176" s="8" t="s">
        <v>13</v>
      </c>
    </row>
    <row r="177" spans="1:8" ht="15" customHeight="1" x14ac:dyDescent="0.25">
      <c r="A177" s="3"/>
    </row>
    <row r="178" spans="1:8" ht="21" customHeight="1" x14ac:dyDescent="0.25">
      <c r="A178" s="3" t="s">
        <v>14</v>
      </c>
    </row>
    <row r="179" spans="1:8" ht="15" customHeight="1" x14ac:dyDescent="0.25"/>
    <row r="180" spans="1:8" ht="15" customHeight="1" x14ac:dyDescent="0.25">
      <c r="A180" s="7" t="s">
        <v>1</v>
      </c>
      <c r="B180" s="6">
        <f>VLOOKUP(0.5*Träning!$E$7,Data!$A:$B,2)</f>
        <v>65</v>
      </c>
      <c r="D180" s="6">
        <f>VLOOKUP(0.55*Träning!$E$7,Data!$A:$B,2)</f>
        <v>72.5</v>
      </c>
      <c r="F180" s="6">
        <f>VLOOKUP(0.6*Träning!$E$7,Data!$A:$B,2)</f>
        <v>77.5</v>
      </c>
    </row>
    <row r="181" spans="1:8" ht="15" customHeight="1" x14ac:dyDescent="0.25"/>
    <row r="182" spans="1:8" ht="15" customHeight="1" x14ac:dyDescent="0.25">
      <c r="A182" s="7" t="s">
        <v>1</v>
      </c>
      <c r="B182" s="6">
        <f>VLOOKUP(0.7*Träning!$E$7,Data!$A:$B,2)</f>
        <v>90</v>
      </c>
      <c r="C182" s="7"/>
      <c r="D182" s="6">
        <f>VLOOKUP(0.75*Träning!$E$7,Data!$A:$B,2)</f>
        <v>97.5</v>
      </c>
      <c r="E182" s="7"/>
      <c r="F182" s="6">
        <f>VLOOKUP(0.8*Träning!$E$7,Data!$A:$B,2)</f>
        <v>105</v>
      </c>
    </row>
    <row r="183" spans="1:8" ht="15" customHeight="1" x14ac:dyDescent="0.25"/>
    <row r="184" spans="1:8" ht="15" customHeight="1" x14ac:dyDescent="0.25">
      <c r="A184" s="7" t="s">
        <v>2</v>
      </c>
      <c r="B184" s="6">
        <f>VLOOKUP(0.85*Träning!$E$7,Data!$A:$B,2)</f>
        <v>110</v>
      </c>
      <c r="C184" s="7"/>
      <c r="D184" s="6">
        <f>VLOOKUP(0.9*Träning!$E$7,Data!$A:$B,2)</f>
        <v>117.5</v>
      </c>
      <c r="E184" s="7"/>
      <c r="H184" s="6"/>
    </row>
    <row r="185" spans="1:8" ht="15" customHeight="1" x14ac:dyDescent="0.25"/>
    <row r="186" spans="1:8" ht="15" customHeight="1" x14ac:dyDescent="0.25">
      <c r="A186" s="7" t="s">
        <v>3</v>
      </c>
      <c r="B186" s="6">
        <f>VLOOKUP(0.95*Träning!$E$7,Data!$A:$B,2)</f>
        <v>122.5</v>
      </c>
      <c r="D186" s="6">
        <f>VLOOKUP(1*Träning!$E$7,Data!$A:$B,2)</f>
        <v>130</v>
      </c>
    </row>
    <row r="187" spans="1:8" ht="15" customHeight="1" x14ac:dyDescent="0.25"/>
    <row r="188" spans="1:8" ht="15" customHeight="1" x14ac:dyDescent="0.25">
      <c r="B188" s="7"/>
      <c r="C188" s="7"/>
      <c r="D188" s="7"/>
      <c r="E188" s="7"/>
    </row>
    <row r="189" spans="1:8" ht="15" customHeight="1" x14ac:dyDescent="0.25"/>
    <row r="190" spans="1:8" ht="15" customHeight="1" x14ac:dyDescent="0.25">
      <c r="B190" s="7"/>
      <c r="C190" s="7"/>
      <c r="D190" s="7"/>
      <c r="E190" s="7"/>
    </row>
    <row r="191" spans="1:8" ht="15" customHeight="1" x14ac:dyDescent="0.25"/>
    <row r="192" spans="1:8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</sheetData>
  <sheetProtection algorithmName="SHA-512" hashValue="Oy1sWWpbk9KvlNJ4ynnzYaMA9lT9V3uHMR3Z5SbryNv/KfWjroLyTzw9spsoXXWw2zXM5Y4NvoQ9jz7adVcYeQ==" saltValue="eODUSnx87FUdz9ta+7NVzA==" spinCount="100000" sheet="1" objects="1" scenarios="1" selectLockedCells="1"/>
  <mergeCells count="2">
    <mergeCell ref="A3:I3"/>
    <mergeCell ref="A5:I5"/>
  </mergeCells>
  <pageMargins left="0.7" right="0.7" top="0.75" bottom="0.75" header="0.3" footer="0.3"/>
  <pageSetup orientation="portrait" r:id="rId1"/>
  <headerFooter>
    <oddFooter>&amp;LMaxning i knäböj&amp;C&amp;12Rätt träning ger rätt styrka&amp;Rthomas@deadlift.se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7"/>
  <sheetViews>
    <sheetView workbookViewId="0">
      <selection activeCell="A3" sqref="A3"/>
    </sheetView>
  </sheetViews>
  <sheetFormatPr defaultRowHeight="15" x14ac:dyDescent="0.25"/>
  <sheetData>
    <row r="1" spans="1:2" x14ac:dyDescent="0.25">
      <c r="A1">
        <v>0</v>
      </c>
      <c r="B1">
        <v>10</v>
      </c>
    </row>
    <row r="2" spans="1:2" x14ac:dyDescent="0.25">
      <c r="A2">
        <v>11.2</v>
      </c>
      <c r="B2">
        <v>12.5</v>
      </c>
    </row>
    <row r="3" spans="1:2" x14ac:dyDescent="0.25">
      <c r="A3">
        <v>13.7</v>
      </c>
      <c r="B3">
        <v>15</v>
      </c>
    </row>
    <row r="4" spans="1:2" x14ac:dyDescent="0.25">
      <c r="A4">
        <v>16.2</v>
      </c>
      <c r="B4">
        <v>17.5</v>
      </c>
    </row>
    <row r="5" spans="1:2" x14ac:dyDescent="0.25">
      <c r="A5">
        <v>17.7</v>
      </c>
      <c r="B5">
        <v>20</v>
      </c>
    </row>
    <row r="6" spans="1:2" x14ac:dyDescent="0.25">
      <c r="A6">
        <v>21.2</v>
      </c>
      <c r="B6">
        <v>22.5</v>
      </c>
    </row>
    <row r="7" spans="1:2" x14ac:dyDescent="0.25">
      <c r="A7">
        <v>23.7</v>
      </c>
      <c r="B7">
        <v>25</v>
      </c>
    </row>
    <row r="8" spans="1:2" x14ac:dyDescent="0.25">
      <c r="A8">
        <v>26.2</v>
      </c>
      <c r="B8">
        <v>27.5</v>
      </c>
    </row>
    <row r="9" spans="1:2" x14ac:dyDescent="0.25">
      <c r="A9">
        <v>28.7</v>
      </c>
      <c r="B9">
        <v>30</v>
      </c>
    </row>
    <row r="10" spans="1:2" x14ac:dyDescent="0.25">
      <c r="A10">
        <v>31.2</v>
      </c>
      <c r="B10">
        <v>32.5</v>
      </c>
    </row>
    <row r="11" spans="1:2" x14ac:dyDescent="0.25">
      <c r="A11">
        <v>33.700000000000003</v>
      </c>
      <c r="B11">
        <v>35</v>
      </c>
    </row>
    <row r="12" spans="1:2" x14ac:dyDescent="0.25">
      <c r="A12">
        <v>36.200000000000003</v>
      </c>
      <c r="B12">
        <v>37.5</v>
      </c>
    </row>
    <row r="13" spans="1:2" x14ac:dyDescent="0.25">
      <c r="A13">
        <v>38.700000000000003</v>
      </c>
      <c r="B13">
        <v>40</v>
      </c>
    </row>
    <row r="14" spans="1:2" x14ac:dyDescent="0.25">
      <c r="A14">
        <v>41.2</v>
      </c>
      <c r="B14">
        <v>42.5</v>
      </c>
    </row>
    <row r="15" spans="1:2" x14ac:dyDescent="0.25">
      <c r="A15">
        <v>43.7</v>
      </c>
      <c r="B15">
        <v>45</v>
      </c>
    </row>
    <row r="16" spans="1:2" x14ac:dyDescent="0.25">
      <c r="A16">
        <v>46.2</v>
      </c>
      <c r="B16">
        <v>47.5</v>
      </c>
    </row>
    <row r="17" spans="1:2" x14ac:dyDescent="0.25">
      <c r="A17">
        <v>48.7</v>
      </c>
      <c r="B17">
        <v>50</v>
      </c>
    </row>
    <row r="18" spans="1:2" x14ac:dyDescent="0.25">
      <c r="A18">
        <v>51.2</v>
      </c>
      <c r="B18">
        <v>52.5</v>
      </c>
    </row>
    <row r="19" spans="1:2" x14ac:dyDescent="0.25">
      <c r="A19">
        <v>53.7</v>
      </c>
      <c r="B19">
        <v>55</v>
      </c>
    </row>
    <row r="20" spans="1:2" x14ac:dyDescent="0.25">
      <c r="A20">
        <v>56.2</v>
      </c>
      <c r="B20">
        <v>57.5</v>
      </c>
    </row>
    <row r="21" spans="1:2" x14ac:dyDescent="0.25">
      <c r="A21">
        <v>58.7</v>
      </c>
      <c r="B21">
        <v>60</v>
      </c>
    </row>
    <row r="22" spans="1:2" x14ac:dyDescent="0.25">
      <c r="A22">
        <v>61.2</v>
      </c>
      <c r="B22">
        <v>62.5</v>
      </c>
    </row>
    <row r="23" spans="1:2" x14ac:dyDescent="0.25">
      <c r="A23">
        <v>63.7</v>
      </c>
      <c r="B23">
        <v>65</v>
      </c>
    </row>
    <row r="24" spans="1:2" x14ac:dyDescent="0.25">
      <c r="A24">
        <v>66.2</v>
      </c>
      <c r="B24">
        <v>67.5</v>
      </c>
    </row>
    <row r="25" spans="1:2" x14ac:dyDescent="0.25">
      <c r="A25">
        <v>68.7</v>
      </c>
      <c r="B25">
        <v>70</v>
      </c>
    </row>
    <row r="26" spans="1:2" x14ac:dyDescent="0.25">
      <c r="A26">
        <v>71.2</v>
      </c>
      <c r="B26">
        <v>72.5</v>
      </c>
    </row>
    <row r="27" spans="1:2" x14ac:dyDescent="0.25">
      <c r="A27">
        <v>73.7</v>
      </c>
      <c r="B27">
        <v>75</v>
      </c>
    </row>
    <row r="28" spans="1:2" x14ac:dyDescent="0.25">
      <c r="A28">
        <v>76.2</v>
      </c>
      <c r="B28">
        <v>77.5</v>
      </c>
    </row>
    <row r="29" spans="1:2" x14ac:dyDescent="0.25">
      <c r="A29">
        <v>78.7</v>
      </c>
      <c r="B29">
        <v>80</v>
      </c>
    </row>
    <row r="30" spans="1:2" x14ac:dyDescent="0.25">
      <c r="A30">
        <v>81.2</v>
      </c>
      <c r="B30">
        <v>82.5</v>
      </c>
    </row>
    <row r="31" spans="1:2" x14ac:dyDescent="0.25">
      <c r="A31">
        <v>83.7</v>
      </c>
      <c r="B31">
        <v>85</v>
      </c>
    </row>
    <row r="32" spans="1:2" x14ac:dyDescent="0.25">
      <c r="A32">
        <v>86.2</v>
      </c>
      <c r="B32">
        <v>87.5</v>
      </c>
    </row>
    <row r="33" spans="1:2" x14ac:dyDescent="0.25">
      <c r="A33">
        <v>88.7</v>
      </c>
      <c r="B33">
        <v>90</v>
      </c>
    </row>
    <row r="34" spans="1:2" x14ac:dyDescent="0.25">
      <c r="A34">
        <v>91.2</v>
      </c>
      <c r="B34">
        <v>92.5</v>
      </c>
    </row>
    <row r="35" spans="1:2" x14ac:dyDescent="0.25">
      <c r="A35">
        <v>93.7</v>
      </c>
      <c r="B35">
        <v>95</v>
      </c>
    </row>
    <row r="36" spans="1:2" x14ac:dyDescent="0.25">
      <c r="A36">
        <v>96.2</v>
      </c>
      <c r="B36">
        <v>97.5</v>
      </c>
    </row>
    <row r="37" spans="1:2" x14ac:dyDescent="0.25">
      <c r="A37">
        <v>98.7</v>
      </c>
      <c r="B37">
        <v>100</v>
      </c>
    </row>
    <row r="38" spans="1:2" x14ac:dyDescent="0.25">
      <c r="A38">
        <v>101.2</v>
      </c>
      <c r="B38">
        <v>102.5</v>
      </c>
    </row>
    <row r="39" spans="1:2" x14ac:dyDescent="0.25">
      <c r="A39">
        <v>103.7</v>
      </c>
      <c r="B39">
        <v>105</v>
      </c>
    </row>
    <row r="40" spans="1:2" x14ac:dyDescent="0.25">
      <c r="A40">
        <v>106.2</v>
      </c>
      <c r="B40">
        <v>107.5</v>
      </c>
    </row>
    <row r="41" spans="1:2" x14ac:dyDescent="0.25">
      <c r="A41">
        <v>108.7</v>
      </c>
      <c r="B41">
        <v>110</v>
      </c>
    </row>
    <row r="42" spans="1:2" x14ac:dyDescent="0.25">
      <c r="A42">
        <v>111.2</v>
      </c>
      <c r="B42">
        <v>112.5</v>
      </c>
    </row>
    <row r="43" spans="1:2" x14ac:dyDescent="0.25">
      <c r="A43">
        <v>113.7</v>
      </c>
      <c r="B43">
        <v>115</v>
      </c>
    </row>
    <row r="44" spans="1:2" x14ac:dyDescent="0.25">
      <c r="A44">
        <v>116.2</v>
      </c>
      <c r="B44">
        <v>117.5</v>
      </c>
    </row>
    <row r="45" spans="1:2" x14ac:dyDescent="0.25">
      <c r="A45">
        <v>118.7</v>
      </c>
      <c r="B45">
        <v>120</v>
      </c>
    </row>
    <row r="46" spans="1:2" x14ac:dyDescent="0.25">
      <c r="A46">
        <v>121.2</v>
      </c>
      <c r="B46">
        <v>122.5</v>
      </c>
    </row>
    <row r="47" spans="1:2" x14ac:dyDescent="0.25">
      <c r="A47">
        <v>123.7</v>
      </c>
      <c r="B47">
        <v>125</v>
      </c>
    </row>
    <row r="48" spans="1:2" x14ac:dyDescent="0.25">
      <c r="A48">
        <v>126.2</v>
      </c>
      <c r="B48">
        <v>127.5</v>
      </c>
    </row>
    <row r="49" spans="1:2" x14ac:dyDescent="0.25">
      <c r="A49">
        <v>128.69999999999999</v>
      </c>
      <c r="B49">
        <v>130</v>
      </c>
    </row>
    <row r="50" spans="1:2" x14ac:dyDescent="0.25">
      <c r="A50">
        <v>131.19999999999999</v>
      </c>
      <c r="B50">
        <v>132.5</v>
      </c>
    </row>
    <row r="51" spans="1:2" x14ac:dyDescent="0.25">
      <c r="A51">
        <v>133.69999999999999</v>
      </c>
      <c r="B51">
        <v>135</v>
      </c>
    </row>
    <row r="52" spans="1:2" x14ac:dyDescent="0.25">
      <c r="A52">
        <v>136.19999999999999</v>
      </c>
      <c r="B52">
        <v>137.5</v>
      </c>
    </row>
    <row r="53" spans="1:2" x14ac:dyDescent="0.25">
      <c r="A53">
        <v>138.69999999999999</v>
      </c>
      <c r="B53">
        <v>140</v>
      </c>
    </row>
    <row r="54" spans="1:2" x14ac:dyDescent="0.25">
      <c r="A54">
        <v>141.19999999999999</v>
      </c>
      <c r="B54">
        <v>142.5</v>
      </c>
    </row>
    <row r="55" spans="1:2" x14ac:dyDescent="0.25">
      <c r="A55">
        <v>143.69999999999999</v>
      </c>
      <c r="B55">
        <v>145</v>
      </c>
    </row>
    <row r="56" spans="1:2" x14ac:dyDescent="0.25">
      <c r="A56">
        <v>146.19999999999999</v>
      </c>
      <c r="B56">
        <v>147.5</v>
      </c>
    </row>
    <row r="57" spans="1:2" x14ac:dyDescent="0.25">
      <c r="A57">
        <v>148.69999999999999</v>
      </c>
      <c r="B57">
        <v>150</v>
      </c>
    </row>
    <row r="58" spans="1:2" x14ac:dyDescent="0.25">
      <c r="A58">
        <v>151.19999999999999</v>
      </c>
      <c r="B58">
        <v>152.5</v>
      </c>
    </row>
    <row r="59" spans="1:2" x14ac:dyDescent="0.25">
      <c r="A59">
        <v>153.69999999999999</v>
      </c>
      <c r="B59">
        <v>155</v>
      </c>
    </row>
    <row r="60" spans="1:2" x14ac:dyDescent="0.25">
      <c r="A60">
        <v>156.19999999999999</v>
      </c>
      <c r="B60">
        <v>157.5</v>
      </c>
    </row>
    <row r="61" spans="1:2" x14ac:dyDescent="0.25">
      <c r="A61">
        <v>158.69999999999999</v>
      </c>
      <c r="B61">
        <v>160</v>
      </c>
    </row>
    <row r="62" spans="1:2" x14ac:dyDescent="0.25">
      <c r="A62">
        <v>161.19999999999999</v>
      </c>
      <c r="B62">
        <v>162.5</v>
      </c>
    </row>
    <row r="63" spans="1:2" x14ac:dyDescent="0.25">
      <c r="A63">
        <v>163.69999999999999</v>
      </c>
      <c r="B63">
        <v>165</v>
      </c>
    </row>
    <row r="64" spans="1:2" x14ac:dyDescent="0.25">
      <c r="A64">
        <v>166.2</v>
      </c>
      <c r="B64">
        <v>167.5</v>
      </c>
    </row>
    <row r="65" spans="1:2" x14ac:dyDescent="0.25">
      <c r="A65">
        <v>168.7</v>
      </c>
      <c r="B65">
        <v>170</v>
      </c>
    </row>
    <row r="66" spans="1:2" x14ac:dyDescent="0.25">
      <c r="A66">
        <v>171.2</v>
      </c>
      <c r="B66">
        <v>172.5</v>
      </c>
    </row>
    <row r="67" spans="1:2" x14ac:dyDescent="0.25">
      <c r="A67">
        <v>173.7</v>
      </c>
      <c r="B67">
        <v>175</v>
      </c>
    </row>
    <row r="68" spans="1:2" x14ac:dyDescent="0.25">
      <c r="A68">
        <v>176.2</v>
      </c>
      <c r="B68">
        <v>177.5</v>
      </c>
    </row>
    <row r="69" spans="1:2" x14ac:dyDescent="0.25">
      <c r="A69">
        <v>178.7</v>
      </c>
      <c r="B69">
        <v>180</v>
      </c>
    </row>
    <row r="70" spans="1:2" x14ac:dyDescent="0.25">
      <c r="A70">
        <v>181.2</v>
      </c>
      <c r="B70">
        <v>182.5</v>
      </c>
    </row>
    <row r="71" spans="1:2" x14ac:dyDescent="0.25">
      <c r="A71">
        <v>183.7</v>
      </c>
      <c r="B71">
        <v>185</v>
      </c>
    </row>
    <row r="72" spans="1:2" x14ac:dyDescent="0.25">
      <c r="A72">
        <v>186.2</v>
      </c>
      <c r="B72">
        <v>187.5</v>
      </c>
    </row>
    <row r="73" spans="1:2" x14ac:dyDescent="0.25">
      <c r="A73">
        <v>188.7</v>
      </c>
      <c r="B73">
        <v>190</v>
      </c>
    </row>
    <row r="74" spans="1:2" x14ac:dyDescent="0.25">
      <c r="A74">
        <v>191.2</v>
      </c>
      <c r="B74">
        <v>192.5</v>
      </c>
    </row>
    <row r="75" spans="1:2" x14ac:dyDescent="0.25">
      <c r="A75">
        <v>193.7</v>
      </c>
      <c r="B75">
        <v>195</v>
      </c>
    </row>
    <row r="76" spans="1:2" x14ac:dyDescent="0.25">
      <c r="A76">
        <v>196.2</v>
      </c>
      <c r="B76">
        <v>197.5</v>
      </c>
    </row>
    <row r="77" spans="1:2" x14ac:dyDescent="0.25">
      <c r="A77">
        <v>198.7</v>
      </c>
      <c r="B77">
        <v>200</v>
      </c>
    </row>
    <row r="78" spans="1:2" x14ac:dyDescent="0.25">
      <c r="A78">
        <v>201.2</v>
      </c>
      <c r="B78">
        <v>202.5</v>
      </c>
    </row>
    <row r="79" spans="1:2" x14ac:dyDescent="0.25">
      <c r="A79">
        <v>203.7</v>
      </c>
      <c r="B79">
        <v>205</v>
      </c>
    </row>
    <row r="80" spans="1:2" x14ac:dyDescent="0.25">
      <c r="A80">
        <v>206.2</v>
      </c>
      <c r="B80">
        <v>207.5</v>
      </c>
    </row>
    <row r="81" spans="1:2" x14ac:dyDescent="0.25">
      <c r="A81">
        <v>208.7</v>
      </c>
      <c r="B81">
        <v>210</v>
      </c>
    </row>
    <row r="82" spans="1:2" x14ac:dyDescent="0.25">
      <c r="A82">
        <v>211.2</v>
      </c>
      <c r="B82">
        <v>212.5</v>
      </c>
    </row>
    <row r="83" spans="1:2" x14ac:dyDescent="0.25">
      <c r="A83">
        <v>213.7</v>
      </c>
      <c r="B83">
        <v>215</v>
      </c>
    </row>
    <row r="84" spans="1:2" x14ac:dyDescent="0.25">
      <c r="A84">
        <v>216.2</v>
      </c>
      <c r="B84">
        <v>217.5</v>
      </c>
    </row>
    <row r="85" spans="1:2" x14ac:dyDescent="0.25">
      <c r="A85">
        <v>218.7</v>
      </c>
      <c r="B85">
        <v>220</v>
      </c>
    </row>
    <row r="86" spans="1:2" x14ac:dyDescent="0.25">
      <c r="A86">
        <v>221.2</v>
      </c>
      <c r="B86">
        <v>222.5</v>
      </c>
    </row>
    <row r="87" spans="1:2" x14ac:dyDescent="0.25">
      <c r="A87">
        <v>223.7</v>
      </c>
      <c r="B87">
        <v>225</v>
      </c>
    </row>
    <row r="88" spans="1:2" x14ac:dyDescent="0.25">
      <c r="A88">
        <v>226.2</v>
      </c>
      <c r="B88">
        <v>227.5</v>
      </c>
    </row>
    <row r="89" spans="1:2" x14ac:dyDescent="0.25">
      <c r="A89">
        <v>228.7</v>
      </c>
      <c r="B89">
        <v>230</v>
      </c>
    </row>
    <row r="90" spans="1:2" x14ac:dyDescent="0.25">
      <c r="A90">
        <v>231.2</v>
      </c>
      <c r="B90">
        <v>232.5</v>
      </c>
    </row>
    <row r="91" spans="1:2" x14ac:dyDescent="0.25">
      <c r="A91">
        <v>233.7</v>
      </c>
      <c r="B91">
        <v>235</v>
      </c>
    </row>
    <row r="92" spans="1:2" x14ac:dyDescent="0.25">
      <c r="A92">
        <v>236.2</v>
      </c>
      <c r="B92">
        <v>237.5</v>
      </c>
    </row>
    <row r="93" spans="1:2" x14ac:dyDescent="0.25">
      <c r="A93">
        <v>238.7</v>
      </c>
      <c r="B93">
        <v>240</v>
      </c>
    </row>
    <row r="94" spans="1:2" x14ac:dyDescent="0.25">
      <c r="A94">
        <v>241.2</v>
      </c>
      <c r="B94">
        <v>242.5</v>
      </c>
    </row>
    <row r="95" spans="1:2" x14ac:dyDescent="0.25">
      <c r="A95">
        <v>243.7</v>
      </c>
      <c r="B95">
        <v>245</v>
      </c>
    </row>
    <row r="96" spans="1:2" x14ac:dyDescent="0.25">
      <c r="A96">
        <v>246.2</v>
      </c>
      <c r="B96">
        <v>247.5</v>
      </c>
    </row>
    <row r="97" spans="1:2" x14ac:dyDescent="0.25">
      <c r="A97">
        <v>248.7</v>
      </c>
      <c r="B97">
        <v>250</v>
      </c>
    </row>
    <row r="98" spans="1:2" x14ac:dyDescent="0.25">
      <c r="A98">
        <v>251.2</v>
      </c>
      <c r="B98">
        <v>252.5</v>
      </c>
    </row>
    <row r="99" spans="1:2" x14ac:dyDescent="0.25">
      <c r="A99">
        <v>253.7</v>
      </c>
      <c r="B99">
        <v>255</v>
      </c>
    </row>
    <row r="100" spans="1:2" x14ac:dyDescent="0.25">
      <c r="A100">
        <v>256.2</v>
      </c>
      <c r="B100">
        <v>257.5</v>
      </c>
    </row>
    <row r="101" spans="1:2" x14ac:dyDescent="0.25">
      <c r="A101">
        <v>258.7</v>
      </c>
      <c r="B101">
        <v>260</v>
      </c>
    </row>
    <row r="102" spans="1:2" x14ac:dyDescent="0.25">
      <c r="A102">
        <v>261.2</v>
      </c>
      <c r="B102">
        <v>262.5</v>
      </c>
    </row>
    <row r="103" spans="1:2" x14ac:dyDescent="0.25">
      <c r="A103">
        <v>263.7</v>
      </c>
      <c r="B103">
        <v>265</v>
      </c>
    </row>
    <row r="104" spans="1:2" x14ac:dyDescent="0.25">
      <c r="A104">
        <v>266.2</v>
      </c>
      <c r="B104">
        <v>267.5</v>
      </c>
    </row>
    <row r="105" spans="1:2" x14ac:dyDescent="0.25">
      <c r="A105">
        <v>268.7</v>
      </c>
      <c r="B105">
        <v>270</v>
      </c>
    </row>
    <row r="106" spans="1:2" x14ac:dyDescent="0.25">
      <c r="A106">
        <v>271.2</v>
      </c>
      <c r="B106">
        <v>272.5</v>
      </c>
    </row>
    <row r="107" spans="1:2" x14ac:dyDescent="0.25">
      <c r="A107">
        <v>273.7</v>
      </c>
      <c r="B107">
        <v>275</v>
      </c>
    </row>
    <row r="108" spans="1:2" x14ac:dyDescent="0.25">
      <c r="A108">
        <v>276.2</v>
      </c>
      <c r="B108">
        <v>277.5</v>
      </c>
    </row>
    <row r="109" spans="1:2" x14ac:dyDescent="0.25">
      <c r="A109">
        <v>278.7</v>
      </c>
      <c r="B109">
        <v>280</v>
      </c>
    </row>
    <row r="110" spans="1:2" x14ac:dyDescent="0.25">
      <c r="A110">
        <v>281.2</v>
      </c>
      <c r="B110">
        <v>282.5</v>
      </c>
    </row>
    <row r="111" spans="1:2" x14ac:dyDescent="0.25">
      <c r="A111">
        <v>283.7</v>
      </c>
      <c r="B111">
        <v>285</v>
      </c>
    </row>
    <row r="112" spans="1:2" x14ac:dyDescent="0.25">
      <c r="A112">
        <v>286.2</v>
      </c>
      <c r="B112">
        <v>287.5</v>
      </c>
    </row>
    <row r="113" spans="1:2" x14ac:dyDescent="0.25">
      <c r="A113">
        <v>288.7</v>
      </c>
      <c r="B113">
        <v>290</v>
      </c>
    </row>
    <row r="114" spans="1:2" x14ac:dyDescent="0.25">
      <c r="A114">
        <v>291.2</v>
      </c>
      <c r="B114">
        <v>292.5</v>
      </c>
    </row>
    <row r="115" spans="1:2" x14ac:dyDescent="0.25">
      <c r="A115">
        <v>293.7</v>
      </c>
      <c r="B115">
        <v>295</v>
      </c>
    </row>
    <row r="116" spans="1:2" x14ac:dyDescent="0.25">
      <c r="A116">
        <v>296.2</v>
      </c>
      <c r="B116">
        <v>297.5</v>
      </c>
    </row>
    <row r="117" spans="1:2" x14ac:dyDescent="0.25">
      <c r="A117">
        <v>298.7</v>
      </c>
      <c r="B117">
        <v>300</v>
      </c>
    </row>
    <row r="118" spans="1:2" x14ac:dyDescent="0.25">
      <c r="A118">
        <v>301.2</v>
      </c>
      <c r="B118">
        <v>302.5</v>
      </c>
    </row>
    <row r="119" spans="1:2" x14ac:dyDescent="0.25">
      <c r="A119">
        <v>303.7</v>
      </c>
      <c r="B119">
        <v>305</v>
      </c>
    </row>
    <row r="120" spans="1:2" x14ac:dyDescent="0.25">
      <c r="A120">
        <v>306.2</v>
      </c>
      <c r="B120">
        <v>307.5</v>
      </c>
    </row>
    <row r="121" spans="1:2" x14ac:dyDescent="0.25">
      <c r="A121">
        <v>308.7</v>
      </c>
      <c r="B121">
        <v>310</v>
      </c>
    </row>
    <row r="122" spans="1:2" x14ac:dyDescent="0.25">
      <c r="A122">
        <v>311.2</v>
      </c>
      <c r="B122">
        <v>312.5</v>
      </c>
    </row>
    <row r="123" spans="1:2" x14ac:dyDescent="0.25">
      <c r="A123">
        <v>313.7</v>
      </c>
      <c r="B123">
        <v>315</v>
      </c>
    </row>
    <row r="124" spans="1:2" x14ac:dyDescent="0.25">
      <c r="A124">
        <v>316.2</v>
      </c>
      <c r="B124">
        <v>317.5</v>
      </c>
    </row>
    <row r="125" spans="1:2" x14ac:dyDescent="0.25">
      <c r="A125">
        <v>318.7</v>
      </c>
      <c r="B125">
        <v>320</v>
      </c>
    </row>
    <row r="126" spans="1:2" x14ac:dyDescent="0.25">
      <c r="A126">
        <v>321.2</v>
      </c>
      <c r="B126">
        <v>322.5</v>
      </c>
    </row>
    <row r="127" spans="1:2" x14ac:dyDescent="0.25">
      <c r="A127">
        <v>323.7</v>
      </c>
      <c r="B127">
        <v>325</v>
      </c>
    </row>
    <row r="128" spans="1:2" x14ac:dyDescent="0.25">
      <c r="A128">
        <v>326.2</v>
      </c>
      <c r="B128">
        <v>327.5</v>
      </c>
    </row>
    <row r="129" spans="1:2" x14ac:dyDescent="0.25">
      <c r="A129">
        <v>328.7</v>
      </c>
      <c r="B129">
        <v>330</v>
      </c>
    </row>
    <row r="130" spans="1:2" x14ac:dyDescent="0.25">
      <c r="A130">
        <v>331.2</v>
      </c>
      <c r="B130">
        <v>332.5</v>
      </c>
    </row>
    <row r="131" spans="1:2" x14ac:dyDescent="0.25">
      <c r="A131">
        <v>333.7</v>
      </c>
      <c r="B131">
        <v>335</v>
      </c>
    </row>
    <row r="132" spans="1:2" x14ac:dyDescent="0.25">
      <c r="A132">
        <v>336.2</v>
      </c>
      <c r="B132">
        <v>337.5</v>
      </c>
    </row>
    <row r="133" spans="1:2" x14ac:dyDescent="0.25">
      <c r="A133">
        <v>338.7</v>
      </c>
      <c r="B133">
        <v>340</v>
      </c>
    </row>
    <row r="134" spans="1:2" x14ac:dyDescent="0.25">
      <c r="A134">
        <v>341.2</v>
      </c>
      <c r="B134">
        <v>342.5</v>
      </c>
    </row>
    <row r="135" spans="1:2" x14ac:dyDescent="0.25">
      <c r="A135">
        <v>343.7</v>
      </c>
      <c r="B135">
        <v>345</v>
      </c>
    </row>
    <row r="136" spans="1:2" x14ac:dyDescent="0.25">
      <c r="A136">
        <v>346.2</v>
      </c>
      <c r="B136">
        <v>347.5</v>
      </c>
    </row>
    <row r="137" spans="1:2" x14ac:dyDescent="0.25">
      <c r="A137">
        <v>348.7</v>
      </c>
      <c r="B137">
        <v>350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Träning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2023-03-13T11:54:32Z</dcterms:modified>
</cp:coreProperties>
</file>